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ahdbonline-my.sharepoint.com/personal/mark_topliff_ahdb_org_uk/Documents/Documents/3-HGCA/5-Ad hoc analysis/Fertiliser Price Surge/"/>
    </mc:Choice>
  </mc:AlternateContent>
  <xr:revisionPtr revIDLastSave="1239" documentId="8_{D958FE5B-9ABB-4F2F-998A-9748F11BF49F}" xr6:coauthVersionLast="47" xr6:coauthVersionMax="47" xr10:uidLastSave="{2F9747D0-B577-46EA-9C23-BB2CB167BC85}"/>
  <bookViews>
    <workbookView xWindow="-120" yWindow="-120" windowWidth="25440" windowHeight="15390" xr2:uid="{943A36CD-CEA7-4CB5-8760-DF194F21462F}"/>
  </bookViews>
  <sheets>
    <sheet name="Introduction" sheetId="4" r:id="rId1"/>
    <sheet name="Grass value N fert Calculator" sheetId="1" r:id="rId2"/>
    <sheet name="Data for the chart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 i="1" l="1"/>
  <c r="F15" i="1" s="1"/>
  <c r="E10" i="1"/>
  <c r="E14" i="1" s="1"/>
  <c r="AJ39" i="2"/>
  <c r="Y63" i="2"/>
  <c r="AI32" i="2"/>
  <c r="AI33" i="2"/>
  <c r="AI34" i="2"/>
  <c r="AI35" i="2"/>
  <c r="AI36" i="2"/>
  <c r="AI37" i="2"/>
  <c r="AI38" i="2"/>
  <c r="AI31" i="2"/>
  <c r="AH32" i="2"/>
  <c r="AH33" i="2"/>
  <c r="AH34" i="2"/>
  <c r="AH35" i="2"/>
  <c r="AH36" i="2"/>
  <c r="AH37" i="2"/>
  <c r="AH38" i="2"/>
  <c r="AH31" i="2"/>
  <c r="AG32" i="2"/>
  <c r="AG33" i="2"/>
  <c r="AG34" i="2"/>
  <c r="AG35" i="2"/>
  <c r="AG36" i="2"/>
  <c r="AG37" i="2"/>
  <c r="AG38" i="2"/>
  <c r="AG31" i="2"/>
  <c r="AF32" i="2"/>
  <c r="AF33" i="2"/>
  <c r="AF34" i="2"/>
  <c r="AF35" i="2"/>
  <c r="AF36" i="2"/>
  <c r="AF37" i="2"/>
  <c r="AF38" i="2"/>
  <c r="AF31" i="2"/>
  <c r="B56" i="2"/>
  <c r="B57" i="2"/>
  <c r="B55" i="2"/>
  <c r="F14" i="1" l="1"/>
  <c r="F16" i="1"/>
  <c r="E16" i="1"/>
  <c r="E15" i="1"/>
  <c r="G15" i="1" s="1"/>
  <c r="H15" i="1" s="1"/>
  <c r="G14" i="1"/>
  <c r="H14" i="1" s="1"/>
  <c r="C41" i="2"/>
  <c r="C37" i="2"/>
  <c r="C33" i="2"/>
  <c r="C29" i="2"/>
  <c r="C25" i="2"/>
  <c r="C21" i="2"/>
  <c r="C17" i="2"/>
  <c r="C6" i="2"/>
  <c r="C10" i="2"/>
  <c r="C14" i="2"/>
  <c r="C40" i="2"/>
  <c r="C36" i="2"/>
  <c r="C32" i="2"/>
  <c r="C28" i="2"/>
  <c r="C24" i="2"/>
  <c r="C20" i="2"/>
  <c r="C16" i="2"/>
  <c r="C7" i="2"/>
  <c r="C11" i="2"/>
  <c r="C15" i="2"/>
  <c r="C39" i="2"/>
  <c r="C35" i="2"/>
  <c r="C31" i="2"/>
  <c r="C27" i="2"/>
  <c r="C23" i="2"/>
  <c r="C19" i="2"/>
  <c r="C4" i="2"/>
  <c r="C8" i="2"/>
  <c r="C12" i="2"/>
  <c r="C3" i="2"/>
  <c r="C38" i="2"/>
  <c r="C34" i="2"/>
  <c r="C30" i="2"/>
  <c r="C26" i="2"/>
  <c r="C22" i="2"/>
  <c r="C18" i="2"/>
  <c r="C5" i="2"/>
  <c r="C9" i="2"/>
  <c r="C13" i="2"/>
  <c r="D31" i="2"/>
  <c r="D35" i="2"/>
  <c r="D39" i="2"/>
  <c r="D19" i="2"/>
  <c r="D23" i="2"/>
  <c r="D27" i="2"/>
  <c r="D4" i="2"/>
  <c r="D8" i="2"/>
  <c r="D12" i="2"/>
  <c r="D3" i="2"/>
  <c r="D32" i="2"/>
  <c r="D36" i="2"/>
  <c r="D40" i="2"/>
  <c r="D20" i="2"/>
  <c r="D24" i="2"/>
  <c r="D28" i="2"/>
  <c r="D5" i="2"/>
  <c r="D9" i="2"/>
  <c r="D13" i="2"/>
  <c r="D33" i="2"/>
  <c r="D37" i="2"/>
  <c r="D41" i="2"/>
  <c r="D17" i="2"/>
  <c r="D21" i="2"/>
  <c r="D25" i="2"/>
  <c r="D16" i="2"/>
  <c r="F16" i="2" s="1"/>
  <c r="D6" i="2"/>
  <c r="D10" i="2"/>
  <c r="D14" i="2"/>
  <c r="D30" i="2"/>
  <c r="G30" i="2" s="1"/>
  <c r="D34" i="2"/>
  <c r="D38" i="2"/>
  <c r="D29" i="2"/>
  <c r="D18" i="2"/>
  <c r="D22" i="2"/>
  <c r="D26" i="2"/>
  <c r="D7" i="2"/>
  <c r="D11" i="2"/>
  <c r="D15" i="2"/>
  <c r="G16" i="1" l="1"/>
  <c r="H16" i="1" s="1"/>
  <c r="G41" i="2"/>
  <c r="G36" i="2"/>
  <c r="E8" i="2"/>
  <c r="E9" i="2"/>
  <c r="E3" i="2"/>
  <c r="G35" i="2"/>
  <c r="F17" i="2"/>
  <c r="F24" i="2"/>
  <c r="F25" i="2"/>
  <c r="E5" i="2"/>
  <c r="E12" i="2"/>
  <c r="F23" i="2"/>
  <c r="F22" i="2"/>
  <c r="E13" i="2"/>
  <c r="E4" i="2"/>
  <c r="G38" i="2"/>
  <c r="G33" i="2"/>
  <c r="F26" i="2"/>
  <c r="E10" i="2"/>
  <c r="F21" i="2"/>
  <c r="F28" i="2"/>
  <c r="F19" i="2"/>
  <c r="G32" i="2"/>
  <c r="G39" i="2"/>
  <c r="E7" i="2"/>
  <c r="E14" i="2"/>
  <c r="G37" i="2"/>
  <c r="E15" i="2"/>
  <c r="G34" i="2"/>
  <c r="E6" i="2"/>
  <c r="E11" i="2"/>
  <c r="F18" i="2"/>
  <c r="F20" i="2"/>
  <c r="F27" i="2"/>
  <c r="G29" i="2"/>
  <c r="G40" i="2"/>
  <c r="G31" i="2"/>
  <c r="I57" i="2" l="1"/>
  <c r="I56" i="2"/>
  <c r="I5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Topliff</author>
  </authors>
  <commentList>
    <comment ref="E7" authorId="0" shapeId="0" xr:uid="{BF6F7601-0AAC-4877-9619-3183E06F8885}">
      <text>
        <r>
          <rPr>
            <sz val="9"/>
            <color indexed="81"/>
            <rFont val="Tahoma"/>
            <family val="2"/>
          </rPr>
          <t>This figure should include the cost of labour, fuel, machinery repairs and depreciation.
If this figure is difficult to arrive at for your situation use a contractor price. A typical charge is £15/ha.</t>
        </r>
      </text>
    </comment>
  </commentList>
</comments>
</file>

<file path=xl/sharedStrings.xml><?xml version="1.0" encoding="utf-8"?>
<sst xmlns="http://schemas.openxmlformats.org/spreadsheetml/2006/main" count="81" uniqueCount="73">
  <si>
    <t>Number of N fert applications (per year)</t>
  </si>
  <si>
    <t>Dry matter equivalent price (£/t DM)</t>
  </si>
  <si>
    <t>Fertiliser product price</t>
  </si>
  <si>
    <t>Grass feed value greater than fertiliser cost above this line</t>
  </si>
  <si>
    <t>Good/very good N response rate sward</t>
  </si>
  <si>
    <t>Average/poor N response rate sward</t>
  </si>
  <si>
    <t>Very poor N response rate sward</t>
  </si>
  <si>
    <t>Your result</t>
  </si>
  <si>
    <t>Good/Very good - 30kg DM/kg N applied</t>
  </si>
  <si>
    <t>Poor/average - 20kg DM/kg N applied</t>
  </si>
  <si>
    <t>Very poor - 10kg DM/kg N applied</t>
  </si>
  <si>
    <t>Nitrogen fertiliser price (£/tonne product)</t>
  </si>
  <si>
    <t>Nitrogen content of fertiliser (%)</t>
  </si>
  <si>
    <t>Fertiliser spreading cost (£/ha)</t>
  </si>
  <si>
    <t>Total N fertiliser applied (kg N/ha)</t>
  </si>
  <si>
    <t>Fertiliser spreading cost (£/kg N fertiliser)</t>
  </si>
  <si>
    <t>Feed/blend/concentrate price (£/t)</t>
  </si>
  <si>
    <t>Dry matter of feed (%)</t>
  </si>
  <si>
    <t>Grass and forage crops Nutrient Management Guide (RB209)</t>
  </si>
  <si>
    <t>Feed and forage calculator | AHDB</t>
  </si>
  <si>
    <t>RB209 Section 3 Grass and forage crops | AHDB</t>
  </si>
  <si>
    <t>Forage cost calculator</t>
  </si>
  <si>
    <t>Forage cost calculator | AHDB</t>
  </si>
  <si>
    <r>
      <rPr>
        <b/>
        <u/>
        <sz val="16"/>
        <color theme="9"/>
        <rFont val="Ubuntu"/>
        <family val="2"/>
      </rPr>
      <t>Step 1</t>
    </r>
    <r>
      <rPr>
        <b/>
        <sz val="16"/>
        <color theme="9"/>
        <rFont val="Ubuntu"/>
        <family val="2"/>
      </rPr>
      <t xml:space="preserve">
Enter your figures in the orange boxes</t>
    </r>
  </si>
  <si>
    <r>
      <rPr>
        <b/>
        <u/>
        <sz val="16"/>
        <color theme="9"/>
        <rFont val="Ubuntu"/>
        <family val="2"/>
      </rPr>
      <t>Step 2</t>
    </r>
    <r>
      <rPr>
        <b/>
        <sz val="16"/>
        <color theme="9"/>
        <rFont val="Ubuntu"/>
        <family val="2"/>
      </rPr>
      <t xml:space="preserve">
Get your cost benefit result</t>
    </r>
  </si>
  <si>
    <r>
      <rPr>
        <b/>
        <u/>
        <sz val="16"/>
        <color theme="9"/>
        <rFont val="Ubuntu"/>
        <family val="2"/>
      </rPr>
      <t>Step 3</t>
    </r>
    <r>
      <rPr>
        <b/>
        <sz val="16"/>
        <color theme="9"/>
        <rFont val="Ubuntu"/>
        <family val="2"/>
      </rPr>
      <t xml:space="preserve">
Your result in perspective</t>
    </r>
  </si>
  <si>
    <t>Cost benefit result</t>
  </si>
  <si>
    <t>If the grass feed value to fertiliser cost ratio figure is….</t>
  </si>
  <si>
    <t>Forage for Knowledge | AHDB</t>
  </si>
  <si>
    <t>Latest knowledge and resources about growing forage</t>
  </si>
  <si>
    <t>Should I use nitrogen fertiliser on my grass or buy in feed?</t>
  </si>
  <si>
    <t>Poor/very poor</t>
  </si>
  <si>
    <t>Average</t>
  </si>
  <si>
    <t>Very good/good</t>
  </si>
  <si>
    <t>Base</t>
  </si>
  <si>
    <t>N application rate (kg/ha)</t>
  </si>
  <si>
    <t>Your application rate</t>
  </si>
  <si>
    <t>Other considerations</t>
  </si>
  <si>
    <t>Slurry wizard I AHDB</t>
  </si>
  <si>
    <t>Links to AHDB resources</t>
  </si>
  <si>
    <t>Other considerations
- Test your soils pH to identify whether they need liming to improve sward productivity
- Test your slurry nutrient content to establish how much it can contribute to your grass and forage requirements</t>
  </si>
  <si>
    <r>
      <rPr>
        <vertAlign val="superscript"/>
        <sz val="11"/>
        <color theme="1"/>
        <rFont val="Calibri"/>
        <family val="2"/>
        <scheme val="minor"/>
      </rPr>
      <t>1</t>
    </r>
    <r>
      <rPr>
        <sz val="11"/>
        <color theme="1"/>
        <rFont val="Calibri"/>
        <family val="2"/>
        <scheme val="minor"/>
      </rPr>
      <t xml:space="preserve">Grass Growth Class (GGC) describes the ability of a site to respond to nitrogen depending on soil type and rainfall. The better the GGC, the greater the efficiency of nitrogen use and the greater the dry matter yield response </t>
    </r>
  </si>
  <si>
    <t>Definitions and notes</t>
  </si>
  <si>
    <r>
      <rPr>
        <vertAlign val="superscript"/>
        <sz val="10"/>
        <color theme="1"/>
        <rFont val="Ubuntu"/>
        <family val="2"/>
      </rPr>
      <t>2</t>
    </r>
    <r>
      <rPr>
        <sz val="10"/>
        <color theme="1"/>
        <rFont val="Ubuntu"/>
        <family val="2"/>
      </rPr>
      <t>The grass feed value is based on the sward productivity level, assumed grass utilisation of 80% and the concentrate dry matter price</t>
    </r>
  </si>
  <si>
    <t>Calculates the total amount of nitrogen produced</t>
  </si>
  <si>
    <r>
      <t>Grass growth class/Sward productivity</t>
    </r>
    <r>
      <rPr>
        <b/>
        <vertAlign val="superscript"/>
        <sz val="11"/>
        <color theme="1"/>
        <rFont val="Ubuntu"/>
        <family val="2"/>
      </rPr>
      <t>1</t>
    </r>
  </si>
  <si>
    <t>If you are considerating adjusting your nitrogen (N) application rate, the chart below provides a indication of how a change in N amount could impact on annual grass yield. The AHDB feed and forage calculator can help to estimate whether there would be sufficient forage available for the herd requirements. See web link below.</t>
  </si>
  <si>
    <t>- Mean summer rainfall (April to September) is usually about half of annual rainfall.
- For sites above 300 m altitude where lower temperatures restrict growth, move down one GGC, e.g. good becomes average.
Source: RB209 Section 3 Grass and forage crops. Web link above</t>
  </si>
  <si>
    <t>greater than 1 = keep applying fertiliser to grass, its still cheaper than buying in feed</t>
  </si>
  <si>
    <t>Disclaimer</t>
  </si>
  <si>
    <t>While the Agriculture and Horticulture Development Board seeks to ensure that the information contained within this document is accurate at the time of publishing,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</si>
  <si>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 xml:space="preserve"> ©Agriculture and Horticulture Development Board 2021. All rights reserved.</t>
  </si>
  <si>
    <t xml:space="preserve"> ©Agriculture and Horticulture Development Board 2022. All rights reserved.</t>
  </si>
  <si>
    <t>Data for the charts</t>
  </si>
  <si>
    <t>Contact us</t>
  </si>
  <si>
    <t>Head office address</t>
  </si>
  <si>
    <t>Agriculture and Horticulture Development Board 
Stoneleigh Park 
Kenilworth 
Warwickshire 
CV8 2TL</t>
  </si>
  <si>
    <t>Telephone</t>
  </si>
  <si>
    <t>024 7669 2051</t>
  </si>
  <si>
    <t>Email</t>
  </si>
  <si>
    <t>mark.topliff@ahdb.org.uk</t>
  </si>
  <si>
    <t>Website</t>
  </si>
  <si>
    <t>ahdb.org.uk</t>
  </si>
  <si>
    <t>Click here to go to the calculator</t>
  </si>
  <si>
    <r>
      <rPr>
        <sz val="20"/>
        <color theme="1"/>
        <rFont val="Calibri"/>
        <family val="2"/>
        <scheme val="minor"/>
      </rPr>
      <t>Fertiliser and feed prices increased? Should I continue to spread nitrogen fertiliser on my grassland or buy in feed?</t>
    </r>
    <r>
      <rPr>
        <sz val="16"/>
        <rFont val="Calibri"/>
        <family val="2"/>
        <scheme val="minor"/>
      </rPr>
      <t xml:space="preserve">
This spreadsheet calculator will provide a guide on whether the value of your grass is greater than the cost of applying nitrogen fertiliser. The calculation works out a cost benefit ratio for three levels of grass growth class as given in the Grass and forage crops Nutrient Management Guide (RB209).
Provide some details about your fertiliser and application, a price and dry matter of a purchased feed and the tool will provide a cost benefit result.
Use the other AHDB resources which website links are provided for to help with further considerations or advice on next steps.
</t>
    </r>
    <r>
      <rPr>
        <b/>
        <sz val="16"/>
        <rFont val="Calibri"/>
        <family val="2"/>
        <scheme val="minor"/>
      </rPr>
      <t>PLEASE NOTE: The figures provided should be used as a guide only to aid decision making as local adjustments may be required to fit individual circumstances</t>
    </r>
    <r>
      <rPr>
        <sz val="16"/>
        <rFont val="Calibri"/>
        <family val="2"/>
        <scheme val="minor"/>
      </rPr>
      <t xml:space="preserve">
Click on the button below and enter your figures into the orange boxes to find out your result.</t>
    </r>
  </si>
  <si>
    <t>Nitrogen cost
£/kg N</t>
  </si>
  <si>
    <t>Grass feed value to 
fertiliser cost
ratio</t>
  </si>
  <si>
    <t>less than 1 = reduce inorganic nitrogen fertiliser application and/or use alternative nitrogen sources and/or substitute with bought-in feed</t>
  </si>
  <si>
    <t>Forage requirements calculator</t>
  </si>
  <si>
    <r>
      <t xml:space="preserve">Grass feed value
£/kg DM </t>
    </r>
    <r>
      <rPr>
        <b/>
        <vertAlign val="superscript"/>
        <sz val="11"/>
        <color theme="1"/>
        <rFont val="Ubuntu"/>
        <family val="2"/>
      </rPr>
      <t>2</t>
    </r>
  </si>
  <si>
    <t>Click here to go back to the cost benefit result</t>
  </si>
  <si>
    <t>Click here for grass growth class definitions and notes</t>
  </si>
  <si>
    <t>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</si>
</sst>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quot;£&quot;#,##0.00"/>
    <numFmt numFmtId="166" formatCode="&quot;£&quot;#,##0"/>
    <numFmt numFmtId="167" formatCode="0.000"/>
    <numFmt numFmtId="168" formatCode="0.0"/>
  </numFmts>
  <fonts count="40" x14ac:knownFonts="1">
    <font>
      <sz val="11"/>
      <color theme="1"/>
      <name val="Calibri"/>
      <family val="2"/>
      <scheme val="minor"/>
    </font>
    <font>
      <sz val="11"/>
      <color rgb="FF3F3F76"/>
      <name val="Calibri"/>
      <family val="2"/>
      <scheme val="minor"/>
    </font>
    <font>
      <b/>
      <sz val="11"/>
      <color theme="1"/>
      <name val="Calibri"/>
      <family val="2"/>
      <scheme val="minor"/>
    </font>
    <font>
      <sz val="26"/>
      <color rgb="FF0070C0"/>
      <name val="Ubuntu"/>
      <family val="2"/>
    </font>
    <font>
      <u/>
      <sz val="11"/>
      <color theme="10"/>
      <name val="Calibri"/>
      <family val="2"/>
      <scheme val="minor"/>
    </font>
    <font>
      <b/>
      <sz val="16"/>
      <color theme="9"/>
      <name val="Ubuntu"/>
      <family val="2"/>
    </font>
    <font>
      <b/>
      <u/>
      <sz val="16"/>
      <color theme="9"/>
      <name val="Ubuntu"/>
      <family val="2"/>
    </font>
    <font>
      <sz val="11"/>
      <color theme="1"/>
      <name val="Ubuntu"/>
      <family val="2"/>
    </font>
    <font>
      <b/>
      <sz val="14"/>
      <color theme="1"/>
      <name val="Ubuntu"/>
      <family val="2"/>
    </font>
    <font>
      <u/>
      <sz val="11"/>
      <color theme="10"/>
      <name val="Ubuntu"/>
      <family val="2"/>
    </font>
    <font>
      <b/>
      <sz val="11"/>
      <color theme="1"/>
      <name val="Ubuntu"/>
      <family val="2"/>
    </font>
    <font>
      <sz val="11"/>
      <color rgb="FF3F3F76"/>
      <name val="Ubuntu"/>
      <family val="2"/>
    </font>
    <font>
      <sz val="10"/>
      <color theme="1"/>
      <name val="Ubuntu"/>
      <family val="2"/>
    </font>
    <font>
      <b/>
      <sz val="11"/>
      <color rgb="FF3F3F3F"/>
      <name val="Calibri"/>
      <family val="2"/>
      <scheme val="minor"/>
    </font>
    <font>
      <b/>
      <vertAlign val="superscript"/>
      <sz val="11"/>
      <color theme="1"/>
      <name val="Ubuntu"/>
      <family val="2"/>
    </font>
    <font>
      <vertAlign val="superscript"/>
      <sz val="10"/>
      <color theme="1"/>
      <name val="Ubuntu"/>
      <family val="2"/>
    </font>
    <font>
      <sz val="12"/>
      <color theme="1"/>
      <name val="Ubuntu"/>
      <family val="2"/>
    </font>
    <font>
      <vertAlign val="superscript"/>
      <sz val="11"/>
      <color theme="1"/>
      <name val="Calibri"/>
      <family val="2"/>
      <scheme val="minor"/>
    </font>
    <font>
      <sz val="9"/>
      <color indexed="81"/>
      <name val="Tahoma"/>
      <family val="2"/>
    </font>
    <font>
      <sz val="28"/>
      <color rgb="FF0070C0"/>
      <name val="Ubuntu"/>
      <family val="2"/>
    </font>
    <font>
      <sz val="36"/>
      <color rgb="FF0070C0"/>
      <name val="Ubuntu"/>
      <family val="2"/>
    </font>
    <font>
      <sz val="10"/>
      <color rgb="FF000000"/>
      <name val="Arial"/>
      <family val="2"/>
    </font>
    <font>
      <b/>
      <sz val="12"/>
      <color rgb="FF95C11F"/>
      <name val="Arial"/>
      <family val="2"/>
    </font>
    <font>
      <b/>
      <sz val="12"/>
      <color rgb="FFE42313"/>
      <name val="Arial"/>
      <family val="2"/>
    </font>
    <font>
      <sz val="10"/>
      <color theme="1"/>
      <name val="Calibri"/>
      <family val="2"/>
      <scheme val="minor"/>
    </font>
    <font>
      <sz val="12"/>
      <color theme="1"/>
      <name val="Arial"/>
      <family val="2"/>
    </font>
    <font>
      <sz val="12"/>
      <color rgb="FF575756"/>
      <name val="Arial"/>
      <family val="2"/>
    </font>
    <font>
      <b/>
      <sz val="10"/>
      <color rgb="FF95C11F"/>
      <name val="Arial"/>
      <family val="2"/>
    </font>
    <font>
      <b/>
      <sz val="10"/>
      <color rgb="FFE42313"/>
      <name val="Arial"/>
      <family val="2"/>
    </font>
    <font>
      <sz val="10"/>
      <color theme="1"/>
      <name val="Arial"/>
      <family val="2"/>
    </font>
    <font>
      <sz val="10"/>
      <color rgb="FF575756"/>
      <name val="Arial"/>
      <family val="2"/>
    </font>
    <font>
      <b/>
      <sz val="16"/>
      <name val="Calibri"/>
      <family val="2"/>
      <scheme val="minor"/>
    </font>
    <font>
      <sz val="20"/>
      <color theme="1"/>
      <name val="Calibri"/>
      <family val="2"/>
      <scheme val="minor"/>
    </font>
    <font>
      <sz val="16"/>
      <name val="Calibri"/>
      <family val="2"/>
      <scheme val="minor"/>
    </font>
    <font>
      <b/>
      <sz val="12"/>
      <color theme="1"/>
      <name val="Arial"/>
      <family val="2"/>
    </font>
    <font>
      <u/>
      <sz val="10"/>
      <color theme="10"/>
      <name val="Calibri"/>
      <family val="2"/>
      <scheme val="minor"/>
    </font>
    <font>
      <u/>
      <sz val="12"/>
      <color theme="10"/>
      <name val="Arial"/>
      <family val="2"/>
    </font>
    <font>
      <b/>
      <u/>
      <sz val="12"/>
      <color rgb="FFE42313"/>
      <name val="Arial"/>
      <family val="2"/>
    </font>
    <font>
      <b/>
      <u/>
      <sz val="14"/>
      <color theme="1"/>
      <name val="Calibri"/>
      <family val="2"/>
      <scheme val="minor"/>
    </font>
    <font>
      <u/>
      <sz val="8"/>
      <color theme="10"/>
      <name val="Ubuntu"/>
      <family val="2"/>
    </font>
  </fonts>
  <fills count="5">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2F2F2"/>
      </patternFill>
    </fill>
  </fills>
  <borders count="33">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indexed="64"/>
      </top>
      <bottom style="thin">
        <color rgb="FF7F7F7F"/>
      </bottom>
      <diagonal/>
    </border>
    <border>
      <left style="thin">
        <color rgb="FF7F7F7F"/>
      </left>
      <right style="thin">
        <color indexed="64"/>
      </right>
      <top style="thin">
        <color indexed="64"/>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right/>
      <top style="medium">
        <color rgb="FF0082CA"/>
      </top>
      <bottom/>
      <diagonal/>
    </border>
    <border>
      <left/>
      <right/>
      <top style="medium">
        <color theme="4"/>
      </top>
      <bottom/>
      <diagonal/>
    </border>
    <border>
      <left style="medium">
        <color indexed="64"/>
      </left>
      <right style="thin">
        <color rgb="FF3F3F3F"/>
      </right>
      <top style="medium">
        <color indexed="64"/>
      </top>
      <bottom style="medium">
        <color indexed="64"/>
      </bottom>
      <diagonal/>
    </border>
    <border>
      <left style="thin">
        <color rgb="FF3F3F3F"/>
      </left>
      <right style="thin">
        <color rgb="FF3F3F3F"/>
      </right>
      <top style="medium">
        <color indexed="64"/>
      </top>
      <bottom style="medium">
        <color indexed="64"/>
      </bottom>
      <diagonal/>
    </border>
    <border>
      <left style="thin">
        <color rgb="FF3F3F3F"/>
      </left>
      <right style="medium">
        <color indexed="64"/>
      </right>
      <top style="medium">
        <color indexed="64"/>
      </top>
      <bottom style="medium">
        <color indexed="64"/>
      </bottom>
      <diagonal/>
    </border>
    <border>
      <left/>
      <right style="medium">
        <color theme="1" tint="0.499984740745262"/>
      </right>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top/>
      <bottom/>
      <diagonal/>
    </border>
    <border>
      <left/>
      <right/>
      <top/>
      <bottom style="medium">
        <color rgb="FF0082CA"/>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 fillId="2" borderId="1" applyNumberFormat="0" applyAlignment="0" applyProtection="0"/>
    <xf numFmtId="0" fontId="4" fillId="0" borderId="0" applyNumberFormat="0" applyFill="0" applyBorder="0" applyAlignment="0" applyProtection="0"/>
    <xf numFmtId="0" fontId="13" fillId="4" borderId="20" applyNumberFormat="0" applyAlignment="0" applyProtection="0"/>
    <xf numFmtId="0" fontId="21" fillId="0" borderId="0"/>
    <xf numFmtId="4" fontId="24" fillId="0" borderId="0">
      <alignment horizontal="left" vertical="top"/>
    </xf>
    <xf numFmtId="39" fontId="35" fillId="0" borderId="0" applyFill="0" applyBorder="0" applyAlignment="0" applyProtection="0"/>
  </cellStyleXfs>
  <cellXfs count="99">
    <xf numFmtId="0" fontId="0" fillId="0" borderId="0" xfId="0"/>
    <xf numFmtId="0" fontId="2" fillId="0" borderId="0" xfId="0" applyFont="1"/>
    <xf numFmtId="167" fontId="0" fillId="0" borderId="0" xfId="0" applyNumberFormat="1"/>
    <xf numFmtId="0" fontId="20" fillId="0" borderId="0" xfId="0" applyFont="1"/>
    <xf numFmtId="166" fontId="11" fillId="2" borderId="9" xfId="1" applyNumberFormat="1" applyFont="1" applyBorder="1" applyProtection="1">
      <protection locked="0"/>
    </xf>
    <xf numFmtId="164" fontId="11" fillId="2" borderId="1" xfId="1" applyNumberFormat="1" applyFont="1" applyBorder="1" applyProtection="1">
      <protection locked="0"/>
    </xf>
    <xf numFmtId="165" fontId="11" fillId="2" borderId="1" xfId="1" applyNumberFormat="1" applyFont="1" applyBorder="1" applyProtection="1">
      <protection locked="0"/>
    </xf>
    <xf numFmtId="0" fontId="11" fillId="2" borderId="1" xfId="1" applyFont="1" applyBorder="1" applyProtection="1">
      <protection locked="0"/>
    </xf>
    <xf numFmtId="166" fontId="11" fillId="2" borderId="10" xfId="1" applyNumberFormat="1" applyFont="1" applyBorder="1" applyProtection="1">
      <protection locked="0"/>
    </xf>
    <xf numFmtId="9" fontId="11" fillId="2" borderId="11" xfId="1" applyNumberFormat="1" applyFont="1" applyBorder="1" applyProtection="1">
      <protection locked="0"/>
    </xf>
    <xf numFmtId="0" fontId="22" fillId="3" borderId="21" xfId="4" applyFont="1" applyFill="1" applyBorder="1" applyAlignment="1">
      <alignment vertical="center"/>
    </xf>
    <xf numFmtId="0" fontId="23" fillId="0" borderId="0" xfId="4" applyFont="1" applyAlignment="1">
      <alignment vertical="center"/>
    </xf>
    <xf numFmtId="4" fontId="23" fillId="0" borderId="0" xfId="5" applyFont="1" applyAlignment="1">
      <alignment horizontal="left" vertical="top" wrapText="1"/>
    </xf>
    <xf numFmtId="0" fontId="0" fillId="0" borderId="26" xfId="0" applyBorder="1"/>
    <xf numFmtId="0" fontId="0" fillId="0" borderId="30" xfId="0" applyBorder="1"/>
    <xf numFmtId="4" fontId="23" fillId="0" borderId="0" xfId="5" applyFont="1" applyAlignment="1">
      <alignment vertical="top" wrapText="1"/>
    </xf>
    <xf numFmtId="4" fontId="34" fillId="3" borderId="0" xfId="5" applyFont="1" applyFill="1" applyAlignment="1">
      <alignment vertical="top" wrapText="1"/>
    </xf>
    <xf numFmtId="4" fontId="25" fillId="3" borderId="0" xfId="5" applyFont="1" applyFill="1">
      <alignment horizontal="left" vertical="top"/>
    </xf>
    <xf numFmtId="4" fontId="34" fillId="3" borderId="0" xfId="5" applyFont="1" applyFill="1" applyAlignment="1">
      <alignment vertical="top"/>
    </xf>
    <xf numFmtId="4" fontId="34" fillId="3" borderId="0" xfId="5" applyFont="1" applyFill="1">
      <alignment horizontal="left" vertical="top"/>
    </xf>
    <xf numFmtId="39" fontId="4" fillId="3" borderId="0" xfId="2" applyNumberFormat="1" applyFill="1" applyAlignment="1">
      <alignment horizontal="left" vertical="top"/>
    </xf>
    <xf numFmtId="39" fontId="36" fillId="3" borderId="0" xfId="6" applyFont="1" applyFill="1" applyAlignment="1">
      <alignment horizontal="left" vertical="top"/>
    </xf>
    <xf numFmtId="39" fontId="36" fillId="3" borderId="0" xfId="6" applyFont="1" applyFill="1" applyAlignment="1">
      <alignment vertical="top"/>
    </xf>
    <xf numFmtId="0" fontId="23" fillId="0" borderId="31" xfId="4" applyFont="1" applyBorder="1" applyAlignment="1">
      <alignment vertical="center"/>
    </xf>
    <xf numFmtId="0" fontId="37" fillId="0" borderId="31" xfId="4" applyFont="1" applyBorder="1" applyAlignment="1">
      <alignment vertical="center"/>
    </xf>
    <xf numFmtId="0" fontId="0" fillId="0" borderId="0" xfId="0" applyProtection="1">
      <protection hidden="1"/>
    </xf>
    <xf numFmtId="0" fontId="19" fillId="0" borderId="0" xfId="0" applyFont="1" applyProtection="1">
      <protection hidden="1"/>
    </xf>
    <xf numFmtId="0" fontId="3" fillId="0" borderId="0" xfId="0" applyFont="1" applyProtection="1">
      <protection hidden="1"/>
    </xf>
    <xf numFmtId="0" fontId="2" fillId="0" borderId="0" xfId="0" applyFont="1" applyProtection="1">
      <protection hidden="1"/>
    </xf>
    <xf numFmtId="0" fontId="7" fillId="0" borderId="2" xfId="0" applyFont="1" applyBorder="1" applyProtection="1">
      <protection hidden="1"/>
    </xf>
    <xf numFmtId="0" fontId="7" fillId="0" borderId="3" xfId="0" applyFont="1" applyBorder="1" applyProtection="1">
      <protection hidden="1"/>
    </xf>
    <xf numFmtId="0" fontId="7" fillId="0" borderId="0" xfId="0" applyFont="1" applyProtection="1">
      <protection hidden="1"/>
    </xf>
    <xf numFmtId="0" fontId="7" fillId="0" borderId="4" xfId="0" applyFont="1" applyBorder="1" applyProtection="1">
      <protection hidden="1"/>
    </xf>
    <xf numFmtId="0" fontId="7" fillId="0" borderId="0" xfId="0" applyFont="1" applyBorder="1" applyProtection="1">
      <protection hidden="1"/>
    </xf>
    <xf numFmtId="166" fontId="7" fillId="0" borderId="5" xfId="0" applyNumberFormat="1" applyFont="1" applyBorder="1" applyProtection="1">
      <protection hidden="1"/>
    </xf>
    <xf numFmtId="166" fontId="7" fillId="0" borderId="0" xfId="0" applyNumberFormat="1" applyFont="1" applyProtection="1">
      <protection hidden="1"/>
    </xf>
    <xf numFmtId="165" fontId="7" fillId="0" borderId="0" xfId="0" applyNumberFormat="1" applyFont="1" applyProtection="1">
      <protection hidden="1"/>
    </xf>
    <xf numFmtId="0" fontId="7" fillId="0" borderId="5" xfId="0" applyFont="1" applyBorder="1" applyProtection="1">
      <protection hidden="1"/>
    </xf>
    <xf numFmtId="0" fontId="7" fillId="0" borderId="6" xfId="0" applyFont="1" applyBorder="1" applyProtection="1">
      <protection hidden="1"/>
    </xf>
    <xf numFmtId="165" fontId="7" fillId="0" borderId="7" xfId="0" applyNumberFormat="1" applyFont="1" applyBorder="1" applyProtection="1">
      <protection hidden="1"/>
    </xf>
    <xf numFmtId="0" fontId="7" fillId="0" borderId="7" xfId="0" applyFont="1" applyBorder="1" applyProtection="1">
      <protection hidden="1"/>
    </xf>
    <xf numFmtId="0" fontId="7" fillId="0" borderId="8" xfId="0" applyFont="1" applyBorder="1" applyProtection="1">
      <protection hidden="1"/>
    </xf>
    <xf numFmtId="0" fontId="7" fillId="0" borderId="0" xfId="0" applyFont="1" applyBorder="1" applyAlignment="1" applyProtection="1">
      <alignment vertical="top"/>
      <protection hidden="1"/>
    </xf>
    <xf numFmtId="0" fontId="10" fillId="0" borderId="12" xfId="0" applyFont="1" applyBorder="1" applyAlignment="1" applyProtection="1">
      <alignment vertical="center"/>
      <protection hidden="1"/>
    </xf>
    <xf numFmtId="0" fontId="10" fillId="0" borderId="13" xfId="0" applyFont="1" applyBorder="1" applyAlignment="1" applyProtection="1">
      <alignment horizontal="center" vertical="center" wrapText="1"/>
      <protection hidden="1"/>
    </xf>
    <xf numFmtId="0" fontId="7" fillId="0" borderId="0" xfId="0" applyFont="1" applyAlignment="1" applyProtection="1">
      <alignment horizontal="centerContinuous" wrapText="1"/>
      <protection hidden="1"/>
    </xf>
    <xf numFmtId="0" fontId="7" fillId="0" borderId="4" xfId="0" applyFont="1" applyBorder="1" applyAlignment="1" applyProtection="1">
      <alignment vertical="center"/>
      <protection hidden="1"/>
    </xf>
    <xf numFmtId="165" fontId="7" fillId="0" borderId="0" xfId="0" applyNumberFormat="1" applyFont="1" applyBorder="1" applyAlignment="1" applyProtection="1">
      <alignment horizontal="center" vertical="center"/>
      <protection hidden="1"/>
    </xf>
    <xf numFmtId="168" fontId="10" fillId="0" borderId="0" xfId="0" applyNumberFormat="1" applyFont="1" applyBorder="1" applyAlignment="1" applyProtection="1">
      <alignment horizontal="center" vertical="center"/>
      <protection hidden="1"/>
    </xf>
    <xf numFmtId="0" fontId="7" fillId="0" borderId="6" xfId="0" applyFont="1" applyBorder="1" applyAlignment="1" applyProtection="1">
      <alignment vertical="center"/>
      <protection hidden="1"/>
    </xf>
    <xf numFmtId="165" fontId="7" fillId="0" borderId="7" xfId="0" applyNumberFormat="1" applyFont="1" applyBorder="1" applyAlignment="1" applyProtection="1">
      <alignment horizontal="center" vertical="center"/>
      <protection hidden="1"/>
    </xf>
    <xf numFmtId="168" fontId="10" fillId="0" borderId="7" xfId="0" applyNumberFormat="1" applyFont="1" applyBorder="1" applyAlignment="1" applyProtection="1">
      <alignment horizontal="center" vertical="center"/>
      <protection hidden="1"/>
    </xf>
    <xf numFmtId="0" fontId="5" fillId="0" borderId="0" xfId="0" applyFont="1" applyBorder="1" applyAlignment="1" applyProtection="1">
      <alignment vertical="top" wrapText="1"/>
      <protection hidden="1"/>
    </xf>
    <xf numFmtId="0" fontId="10" fillId="0" borderId="0" xfId="0" applyFont="1" applyProtection="1">
      <protection hidden="1"/>
    </xf>
    <xf numFmtId="0" fontId="16" fillId="0" borderId="0" xfId="0" applyFont="1" applyAlignment="1" applyProtection="1">
      <alignment vertical="top" wrapText="1"/>
      <protection hidden="1"/>
    </xf>
    <xf numFmtId="0" fontId="9" fillId="0" borderId="0" xfId="2" applyFont="1" applyProtection="1">
      <protection hidden="1"/>
    </xf>
    <xf numFmtId="0" fontId="0" fillId="0" borderId="0" xfId="0" applyBorder="1" applyProtection="1">
      <protection hidden="1"/>
    </xf>
    <xf numFmtId="0" fontId="27" fillId="3" borderId="21" xfId="4" applyFont="1" applyFill="1" applyBorder="1" applyAlignment="1" applyProtection="1">
      <alignment vertical="center"/>
      <protection hidden="1"/>
    </xf>
    <xf numFmtId="0" fontId="27" fillId="3" borderId="0" xfId="4" applyFont="1" applyFill="1" applyBorder="1" applyAlignment="1" applyProtection="1">
      <alignment vertical="center"/>
      <protection hidden="1"/>
    </xf>
    <xf numFmtId="0" fontId="27" fillId="3" borderId="0" xfId="4" applyFont="1" applyFill="1" applyAlignment="1" applyProtection="1">
      <alignment vertical="center"/>
      <protection hidden="1"/>
    </xf>
    <xf numFmtId="0" fontId="28" fillId="0" borderId="0" xfId="4" applyFont="1" applyAlignment="1" applyProtection="1">
      <alignment vertical="center"/>
      <protection hidden="1"/>
    </xf>
    <xf numFmtId="0" fontId="24" fillId="0" borderId="0" xfId="0" applyFont="1" applyProtection="1">
      <protection hidden="1"/>
    </xf>
    <xf numFmtId="4" fontId="29" fillId="3" borderId="0" xfId="5" applyFont="1" applyFill="1" applyAlignment="1" applyProtection="1">
      <alignment vertical="top" wrapText="1"/>
      <protection hidden="1"/>
    </xf>
    <xf numFmtId="0" fontId="30" fillId="3" borderId="0" xfId="4" applyFont="1" applyFill="1" applyAlignment="1" applyProtection="1">
      <alignment vertical="center" wrapText="1"/>
      <protection hidden="1"/>
    </xf>
    <xf numFmtId="0" fontId="0" fillId="0" borderId="22" xfId="0" applyBorder="1" applyProtection="1">
      <protection hidden="1"/>
    </xf>
    <xf numFmtId="0" fontId="7" fillId="0" borderId="22" xfId="0" applyFont="1" applyBorder="1" applyProtection="1">
      <protection hidden="1"/>
    </xf>
    <xf numFmtId="0" fontId="9" fillId="0" borderId="0" xfId="2" applyFont="1" applyProtection="1">
      <protection locked="0"/>
    </xf>
    <xf numFmtId="0" fontId="7" fillId="0" borderId="0" xfId="0" applyFont="1" applyProtection="1">
      <protection locked="0" hidden="1"/>
    </xf>
    <xf numFmtId="0" fontId="39" fillId="0" borderId="0" xfId="2" applyFont="1" applyAlignment="1" applyProtection="1">
      <alignment vertical="center"/>
      <protection locked="0"/>
    </xf>
    <xf numFmtId="0" fontId="39" fillId="0" borderId="32" xfId="2" applyFont="1" applyBorder="1" applyAlignment="1" applyProtection="1">
      <alignment wrapText="1"/>
      <protection locked="0"/>
    </xf>
    <xf numFmtId="0" fontId="31" fillId="0" borderId="23" xfId="3" applyFont="1" applyFill="1" applyBorder="1" applyAlignment="1" applyProtection="1">
      <alignment horizontal="left" vertical="top" wrapText="1"/>
    </xf>
    <xf numFmtId="0" fontId="31" fillId="0" borderId="24" xfId="3" applyFont="1" applyFill="1" applyBorder="1" applyAlignment="1" applyProtection="1">
      <alignment horizontal="left" vertical="top" wrapText="1"/>
    </xf>
    <xf numFmtId="0" fontId="31" fillId="0" borderId="25" xfId="3" applyFont="1" applyFill="1" applyBorder="1" applyAlignment="1" applyProtection="1">
      <alignment horizontal="left" vertical="top" wrapText="1"/>
    </xf>
    <xf numFmtId="0" fontId="38" fillId="0" borderId="27" xfId="2" applyFont="1" applyFill="1" applyBorder="1" applyAlignment="1" applyProtection="1">
      <alignment horizontal="center" vertical="center"/>
      <protection locked="0"/>
    </xf>
    <xf numFmtId="0" fontId="38" fillId="0" borderId="28" xfId="2" applyFont="1" applyFill="1" applyBorder="1" applyAlignment="1" applyProtection="1">
      <alignment horizontal="center" vertical="center"/>
      <protection locked="0"/>
    </xf>
    <xf numFmtId="0" fontId="38" fillId="0" borderId="29" xfId="2" applyFont="1" applyFill="1" applyBorder="1" applyAlignment="1" applyProtection="1">
      <alignment horizontal="center" vertical="center"/>
      <protection locked="0"/>
    </xf>
    <xf numFmtId="4" fontId="25" fillId="3" borderId="0" xfId="5" applyFont="1" applyFill="1" applyAlignment="1">
      <alignment horizontal="left" vertical="top" wrapText="1"/>
    </xf>
    <xf numFmtId="0" fontId="26" fillId="3" borderId="0" xfId="4" applyFont="1" applyFill="1" applyAlignment="1">
      <alignment horizontal="left" vertical="center" wrapText="1"/>
    </xf>
    <xf numFmtId="0" fontId="6" fillId="0" borderId="0" xfId="0" applyFont="1" applyBorder="1" applyAlignment="1" applyProtection="1">
      <alignment horizontal="left" vertical="top" wrapText="1"/>
      <protection hidden="1"/>
    </xf>
    <xf numFmtId="0" fontId="5" fillId="0" borderId="0" xfId="0" applyFont="1" applyBorder="1" applyAlignment="1" applyProtection="1">
      <alignment horizontal="left" vertical="top" wrapText="1"/>
      <protection hidden="1"/>
    </xf>
    <xf numFmtId="0" fontId="7" fillId="0" borderId="0" xfId="0" quotePrefix="1" applyFont="1" applyAlignment="1" applyProtection="1">
      <alignment horizontal="left" vertical="top" wrapText="1"/>
      <protection locked="0" hidden="1"/>
    </xf>
    <xf numFmtId="0" fontId="7" fillId="0" borderId="0" xfId="0" applyFont="1" applyAlignment="1" applyProtection="1">
      <alignment horizontal="left" vertical="top" wrapText="1"/>
      <protection locked="0" hidden="1"/>
    </xf>
    <xf numFmtId="0" fontId="7" fillId="0" borderId="0" xfId="0" quotePrefix="1" applyFont="1" applyAlignment="1" applyProtection="1">
      <alignment horizontal="left" vertical="top" wrapText="1"/>
      <protection hidden="1"/>
    </xf>
    <xf numFmtId="0" fontId="7" fillId="0" borderId="0" xfId="0" applyFont="1" applyAlignment="1" applyProtection="1">
      <alignment horizontal="left" vertical="top" wrapText="1"/>
      <protection hidden="1"/>
    </xf>
    <xf numFmtId="0" fontId="30" fillId="3" borderId="0" xfId="4" applyFont="1" applyFill="1" applyBorder="1" applyAlignment="1" applyProtection="1">
      <alignment horizontal="left" vertical="center" wrapText="1"/>
      <protection hidden="1"/>
    </xf>
    <xf numFmtId="4" fontId="29" fillId="3" borderId="0" xfId="5" applyFont="1" applyFill="1" applyAlignment="1" applyProtection="1">
      <alignment horizontal="left" vertical="top" wrapText="1"/>
      <protection hidden="1"/>
    </xf>
    <xf numFmtId="0" fontId="12"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0" fontId="16" fillId="0" borderId="0" xfId="0" applyFont="1" applyAlignment="1" applyProtection="1">
      <alignment horizontal="left" vertical="top" wrapText="1"/>
      <protection hidden="1"/>
    </xf>
    <xf numFmtId="0" fontId="16" fillId="0" borderId="0" xfId="0" applyFont="1" applyFill="1" applyBorder="1" applyAlignment="1" applyProtection="1">
      <alignment horizontal="left" vertical="center" wrapText="1"/>
      <protection hidden="1"/>
    </xf>
    <xf numFmtId="0" fontId="5" fillId="0" borderId="5" xfId="0" applyFont="1" applyBorder="1" applyAlignment="1" applyProtection="1">
      <alignment horizontal="left" vertical="top" wrapText="1"/>
      <protection hidden="1"/>
    </xf>
    <xf numFmtId="0" fontId="5" fillId="3" borderId="0" xfId="0" applyFont="1" applyFill="1" applyBorder="1" applyAlignment="1" applyProtection="1">
      <alignment horizontal="left" vertical="top" wrapText="1"/>
      <protection hidden="1"/>
    </xf>
    <xf numFmtId="0" fontId="6" fillId="3" borderId="0" xfId="0" applyFont="1" applyFill="1" applyBorder="1" applyAlignment="1" applyProtection="1">
      <alignment horizontal="left" vertical="top" wrapText="1"/>
      <protection hidden="1"/>
    </xf>
    <xf numFmtId="0" fontId="10" fillId="0" borderId="18" xfId="0" applyFont="1" applyFill="1" applyBorder="1" applyAlignment="1" applyProtection="1">
      <alignment horizontal="center" vertical="center"/>
      <protection hidden="1"/>
    </xf>
    <xf numFmtId="0" fontId="10" fillId="0" borderId="19" xfId="0" applyFont="1" applyFill="1" applyBorder="1" applyAlignment="1" applyProtection="1">
      <alignment horizontal="center" vertical="center"/>
      <protection hidden="1"/>
    </xf>
    <xf numFmtId="0" fontId="7" fillId="0" borderId="14" xfId="0" applyFont="1" applyBorder="1" applyAlignment="1" applyProtection="1">
      <alignment horizontal="left" vertical="center" wrapText="1"/>
      <protection hidden="1"/>
    </xf>
    <xf numFmtId="0" fontId="7" fillId="0" borderId="15" xfId="0" applyFont="1" applyBorder="1" applyAlignment="1" applyProtection="1">
      <alignment horizontal="left" vertical="center" wrapText="1"/>
      <protection hidden="1"/>
    </xf>
    <xf numFmtId="0" fontId="7" fillId="0" borderId="16"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cellXfs>
  <cellStyles count="7">
    <cellStyle name="Hyperlink" xfId="2" builtinId="8"/>
    <cellStyle name="Hyperlink 4" xfId="6" xr:uid="{BF719787-175A-43EA-B92D-84EACC681874}"/>
    <cellStyle name="Input" xfId="1" builtinId="20"/>
    <cellStyle name="Normal" xfId="0" builtinId="0"/>
    <cellStyle name="Normal 3 3" xfId="5" xr:uid="{386FB9DC-2C04-4574-8926-191C302D2573}"/>
    <cellStyle name="Normal 4 3" xfId="4" xr:uid="{B8A9A183-0831-4E35-8443-AFA9347A442E}"/>
    <cellStyle name="Output" xfId="3"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latin typeface="Ubuntu" panose="020B0504030602030204" pitchFamily="34" charset="0"/>
              </a:rPr>
              <a:t>Your fertiliser price versus your grass feed value to fertiliser cost ratio</a:t>
            </a:r>
          </a:p>
        </c:rich>
      </c:tx>
      <c:layout>
        <c:manualLayout>
          <c:xMode val="edge"/>
          <c:yMode val="edge"/>
          <c:x val="1.71226521923964E-2"/>
          <c:y val="2.022222151453292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44244848181856E-2"/>
          <c:y val="9.3662551402885347E-2"/>
          <c:w val="0.88530145852980502"/>
          <c:h val="0.82773214951068597"/>
        </c:manualLayout>
      </c:layout>
      <c:scatterChart>
        <c:scatterStyle val="smoothMarker"/>
        <c:varyColors val="0"/>
        <c:ser>
          <c:idx val="0"/>
          <c:order val="0"/>
          <c:tx>
            <c:strRef>
              <c:f>'Data for the charts'!$E$2</c:f>
              <c:strCache>
                <c:ptCount val="1"/>
                <c:pt idx="0">
                  <c:v>Good/very good N response rate sward</c:v>
                </c:pt>
              </c:strCache>
            </c:strRef>
          </c:tx>
          <c:spPr>
            <a:ln w="19050" cap="rnd">
              <a:solidFill>
                <a:schemeClr val="accent1"/>
              </a:solidFill>
              <a:round/>
            </a:ln>
            <a:effectLst/>
          </c:spPr>
          <c:marker>
            <c:symbol val="none"/>
          </c:marker>
          <c:xVal>
            <c:numRef>
              <c:f>'Data for the charts'!$B$3:$B$57</c:f>
              <c:numCache>
                <c:formatCode>General</c:formatCode>
                <c:ptCount val="55"/>
                <c:pt idx="0">
                  <c:v>250</c:v>
                </c:pt>
                <c:pt idx="1">
                  <c:v>350</c:v>
                </c:pt>
                <c:pt idx="2">
                  <c:v>450</c:v>
                </c:pt>
                <c:pt idx="3">
                  <c:v>550</c:v>
                </c:pt>
                <c:pt idx="4">
                  <c:v>650</c:v>
                </c:pt>
                <c:pt idx="5">
                  <c:v>750</c:v>
                </c:pt>
                <c:pt idx="6">
                  <c:v>850</c:v>
                </c:pt>
                <c:pt idx="7">
                  <c:v>950</c:v>
                </c:pt>
                <c:pt idx="8">
                  <c:v>1050</c:v>
                </c:pt>
                <c:pt idx="9">
                  <c:v>1150</c:v>
                </c:pt>
                <c:pt idx="10">
                  <c:v>1250</c:v>
                </c:pt>
                <c:pt idx="11">
                  <c:v>1350</c:v>
                </c:pt>
                <c:pt idx="12">
                  <c:v>1450</c:v>
                </c:pt>
                <c:pt idx="13">
                  <c:v>250</c:v>
                </c:pt>
                <c:pt idx="14">
                  <c:v>350</c:v>
                </c:pt>
                <c:pt idx="15">
                  <c:v>450</c:v>
                </c:pt>
                <c:pt idx="16">
                  <c:v>550</c:v>
                </c:pt>
                <c:pt idx="17">
                  <c:v>650</c:v>
                </c:pt>
                <c:pt idx="18">
                  <c:v>750</c:v>
                </c:pt>
                <c:pt idx="19">
                  <c:v>850</c:v>
                </c:pt>
                <c:pt idx="20">
                  <c:v>950</c:v>
                </c:pt>
                <c:pt idx="21">
                  <c:v>1050</c:v>
                </c:pt>
                <c:pt idx="22">
                  <c:v>1150</c:v>
                </c:pt>
                <c:pt idx="23">
                  <c:v>1250</c:v>
                </c:pt>
                <c:pt idx="24">
                  <c:v>1350</c:v>
                </c:pt>
                <c:pt idx="25">
                  <c:v>1450</c:v>
                </c:pt>
                <c:pt idx="26">
                  <c:v>250</c:v>
                </c:pt>
                <c:pt idx="27">
                  <c:v>350</c:v>
                </c:pt>
                <c:pt idx="28">
                  <c:v>450</c:v>
                </c:pt>
                <c:pt idx="29">
                  <c:v>550</c:v>
                </c:pt>
                <c:pt idx="30">
                  <c:v>650</c:v>
                </c:pt>
                <c:pt idx="31">
                  <c:v>750</c:v>
                </c:pt>
                <c:pt idx="32">
                  <c:v>850</c:v>
                </c:pt>
                <c:pt idx="33">
                  <c:v>950</c:v>
                </c:pt>
                <c:pt idx="34">
                  <c:v>1050</c:v>
                </c:pt>
                <c:pt idx="35">
                  <c:v>1150</c:v>
                </c:pt>
                <c:pt idx="36">
                  <c:v>1250</c:v>
                </c:pt>
                <c:pt idx="37">
                  <c:v>1350</c:v>
                </c:pt>
                <c:pt idx="38">
                  <c:v>1450</c:v>
                </c:pt>
                <c:pt idx="39">
                  <c:v>250</c:v>
                </c:pt>
                <c:pt idx="40">
                  <c:v>350</c:v>
                </c:pt>
                <c:pt idx="41">
                  <c:v>450</c:v>
                </c:pt>
                <c:pt idx="42">
                  <c:v>550</c:v>
                </c:pt>
                <c:pt idx="43">
                  <c:v>650</c:v>
                </c:pt>
                <c:pt idx="44">
                  <c:v>750</c:v>
                </c:pt>
                <c:pt idx="45">
                  <c:v>850</c:v>
                </c:pt>
                <c:pt idx="46">
                  <c:v>950</c:v>
                </c:pt>
                <c:pt idx="47">
                  <c:v>1050</c:v>
                </c:pt>
                <c:pt idx="48">
                  <c:v>1150</c:v>
                </c:pt>
                <c:pt idx="49">
                  <c:v>1250</c:v>
                </c:pt>
                <c:pt idx="50">
                  <c:v>1350</c:v>
                </c:pt>
                <c:pt idx="51">
                  <c:v>1450</c:v>
                </c:pt>
                <c:pt idx="52">
                  <c:v>0</c:v>
                </c:pt>
                <c:pt idx="53">
                  <c:v>0</c:v>
                </c:pt>
                <c:pt idx="54">
                  <c:v>0</c:v>
                </c:pt>
              </c:numCache>
            </c:numRef>
          </c:xVal>
          <c:yVal>
            <c:numRef>
              <c:f>'Data for the charts'!$E$3:$E$57</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extLst>
            <c:ext xmlns:c16="http://schemas.microsoft.com/office/drawing/2014/chart" uri="{C3380CC4-5D6E-409C-BE32-E72D297353CC}">
              <c16:uniqueId val="{00000000-78CD-4A5A-8A01-4A6C5C077B4E}"/>
            </c:ext>
          </c:extLst>
        </c:ser>
        <c:ser>
          <c:idx val="1"/>
          <c:order val="1"/>
          <c:tx>
            <c:strRef>
              <c:f>'Data for the charts'!$F$2</c:f>
              <c:strCache>
                <c:ptCount val="1"/>
                <c:pt idx="0">
                  <c:v>Average/poor N response rate sward</c:v>
                </c:pt>
              </c:strCache>
            </c:strRef>
          </c:tx>
          <c:spPr>
            <a:ln w="19050" cap="rnd">
              <a:solidFill>
                <a:schemeClr val="accent2"/>
              </a:solidFill>
              <a:round/>
            </a:ln>
            <a:effectLst/>
          </c:spPr>
          <c:marker>
            <c:symbol val="none"/>
          </c:marker>
          <c:xVal>
            <c:numRef>
              <c:f>'Data for the charts'!$B$3:$B$57</c:f>
              <c:numCache>
                <c:formatCode>General</c:formatCode>
                <c:ptCount val="55"/>
                <c:pt idx="0">
                  <c:v>250</c:v>
                </c:pt>
                <c:pt idx="1">
                  <c:v>350</c:v>
                </c:pt>
                <c:pt idx="2">
                  <c:v>450</c:v>
                </c:pt>
                <c:pt idx="3">
                  <c:v>550</c:v>
                </c:pt>
                <c:pt idx="4">
                  <c:v>650</c:v>
                </c:pt>
                <c:pt idx="5">
                  <c:v>750</c:v>
                </c:pt>
                <c:pt idx="6">
                  <c:v>850</c:v>
                </c:pt>
                <c:pt idx="7">
                  <c:v>950</c:v>
                </c:pt>
                <c:pt idx="8">
                  <c:v>1050</c:v>
                </c:pt>
                <c:pt idx="9">
                  <c:v>1150</c:v>
                </c:pt>
                <c:pt idx="10">
                  <c:v>1250</c:v>
                </c:pt>
                <c:pt idx="11">
                  <c:v>1350</c:v>
                </c:pt>
                <c:pt idx="12">
                  <c:v>1450</c:v>
                </c:pt>
                <c:pt idx="13">
                  <c:v>250</c:v>
                </c:pt>
                <c:pt idx="14">
                  <c:v>350</c:v>
                </c:pt>
                <c:pt idx="15">
                  <c:v>450</c:v>
                </c:pt>
                <c:pt idx="16">
                  <c:v>550</c:v>
                </c:pt>
                <c:pt idx="17">
                  <c:v>650</c:v>
                </c:pt>
                <c:pt idx="18">
                  <c:v>750</c:v>
                </c:pt>
                <c:pt idx="19">
                  <c:v>850</c:v>
                </c:pt>
                <c:pt idx="20">
                  <c:v>950</c:v>
                </c:pt>
                <c:pt idx="21">
                  <c:v>1050</c:v>
                </c:pt>
                <c:pt idx="22">
                  <c:v>1150</c:v>
                </c:pt>
                <c:pt idx="23">
                  <c:v>1250</c:v>
                </c:pt>
                <c:pt idx="24">
                  <c:v>1350</c:v>
                </c:pt>
                <c:pt idx="25">
                  <c:v>1450</c:v>
                </c:pt>
                <c:pt idx="26">
                  <c:v>250</c:v>
                </c:pt>
                <c:pt idx="27">
                  <c:v>350</c:v>
                </c:pt>
                <c:pt idx="28">
                  <c:v>450</c:v>
                </c:pt>
                <c:pt idx="29">
                  <c:v>550</c:v>
                </c:pt>
                <c:pt idx="30">
                  <c:v>650</c:v>
                </c:pt>
                <c:pt idx="31">
                  <c:v>750</c:v>
                </c:pt>
                <c:pt idx="32">
                  <c:v>850</c:v>
                </c:pt>
                <c:pt idx="33">
                  <c:v>950</c:v>
                </c:pt>
                <c:pt idx="34">
                  <c:v>1050</c:v>
                </c:pt>
                <c:pt idx="35">
                  <c:v>1150</c:v>
                </c:pt>
                <c:pt idx="36">
                  <c:v>1250</c:v>
                </c:pt>
                <c:pt idx="37">
                  <c:v>1350</c:v>
                </c:pt>
                <c:pt idx="38">
                  <c:v>1450</c:v>
                </c:pt>
                <c:pt idx="39">
                  <c:v>250</c:v>
                </c:pt>
                <c:pt idx="40">
                  <c:v>350</c:v>
                </c:pt>
                <c:pt idx="41">
                  <c:v>450</c:v>
                </c:pt>
                <c:pt idx="42">
                  <c:v>550</c:v>
                </c:pt>
                <c:pt idx="43">
                  <c:v>650</c:v>
                </c:pt>
                <c:pt idx="44">
                  <c:v>750</c:v>
                </c:pt>
                <c:pt idx="45">
                  <c:v>850</c:v>
                </c:pt>
                <c:pt idx="46">
                  <c:v>950</c:v>
                </c:pt>
                <c:pt idx="47">
                  <c:v>1050</c:v>
                </c:pt>
                <c:pt idx="48">
                  <c:v>1150</c:v>
                </c:pt>
                <c:pt idx="49">
                  <c:v>1250</c:v>
                </c:pt>
                <c:pt idx="50">
                  <c:v>1350</c:v>
                </c:pt>
                <c:pt idx="51">
                  <c:v>1450</c:v>
                </c:pt>
                <c:pt idx="52">
                  <c:v>0</c:v>
                </c:pt>
                <c:pt idx="53">
                  <c:v>0</c:v>
                </c:pt>
                <c:pt idx="54">
                  <c:v>0</c:v>
                </c:pt>
              </c:numCache>
            </c:numRef>
          </c:xVal>
          <c:yVal>
            <c:numRef>
              <c:f>'Data for the charts'!$F$3:$F$57</c:f>
              <c:numCache>
                <c:formatCode>General</c:formatCode>
                <c:ptCount val="55"/>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yVal>
          <c:smooth val="1"/>
          <c:extLst>
            <c:ext xmlns:c16="http://schemas.microsoft.com/office/drawing/2014/chart" uri="{C3380CC4-5D6E-409C-BE32-E72D297353CC}">
              <c16:uniqueId val="{00000001-78CD-4A5A-8A01-4A6C5C077B4E}"/>
            </c:ext>
          </c:extLst>
        </c:ser>
        <c:ser>
          <c:idx val="2"/>
          <c:order val="2"/>
          <c:tx>
            <c:strRef>
              <c:f>'Data for the charts'!$G$2</c:f>
              <c:strCache>
                <c:ptCount val="1"/>
                <c:pt idx="0">
                  <c:v>Very poor N response rate sward</c:v>
                </c:pt>
              </c:strCache>
            </c:strRef>
          </c:tx>
          <c:spPr>
            <a:ln w="19050" cap="rnd">
              <a:solidFill>
                <a:schemeClr val="accent4">
                  <a:lumMod val="75000"/>
                </a:schemeClr>
              </a:solidFill>
              <a:round/>
            </a:ln>
            <a:effectLst/>
          </c:spPr>
          <c:marker>
            <c:symbol val="none"/>
          </c:marker>
          <c:xVal>
            <c:numRef>
              <c:f>'Data for the charts'!$B$3:$B$57</c:f>
              <c:numCache>
                <c:formatCode>General</c:formatCode>
                <c:ptCount val="55"/>
                <c:pt idx="0">
                  <c:v>250</c:v>
                </c:pt>
                <c:pt idx="1">
                  <c:v>350</c:v>
                </c:pt>
                <c:pt idx="2">
                  <c:v>450</c:v>
                </c:pt>
                <c:pt idx="3">
                  <c:v>550</c:v>
                </c:pt>
                <c:pt idx="4">
                  <c:v>650</c:v>
                </c:pt>
                <c:pt idx="5">
                  <c:v>750</c:v>
                </c:pt>
                <c:pt idx="6">
                  <c:v>850</c:v>
                </c:pt>
                <c:pt idx="7">
                  <c:v>950</c:v>
                </c:pt>
                <c:pt idx="8">
                  <c:v>1050</c:v>
                </c:pt>
                <c:pt idx="9">
                  <c:v>1150</c:v>
                </c:pt>
                <c:pt idx="10">
                  <c:v>1250</c:v>
                </c:pt>
                <c:pt idx="11">
                  <c:v>1350</c:v>
                </c:pt>
                <c:pt idx="12">
                  <c:v>1450</c:v>
                </c:pt>
                <c:pt idx="13">
                  <c:v>250</c:v>
                </c:pt>
                <c:pt idx="14">
                  <c:v>350</c:v>
                </c:pt>
                <c:pt idx="15">
                  <c:v>450</c:v>
                </c:pt>
                <c:pt idx="16">
                  <c:v>550</c:v>
                </c:pt>
                <c:pt idx="17">
                  <c:v>650</c:v>
                </c:pt>
                <c:pt idx="18">
                  <c:v>750</c:v>
                </c:pt>
                <c:pt idx="19">
                  <c:v>850</c:v>
                </c:pt>
                <c:pt idx="20">
                  <c:v>950</c:v>
                </c:pt>
                <c:pt idx="21">
                  <c:v>1050</c:v>
                </c:pt>
                <c:pt idx="22">
                  <c:v>1150</c:v>
                </c:pt>
                <c:pt idx="23">
                  <c:v>1250</c:v>
                </c:pt>
                <c:pt idx="24">
                  <c:v>1350</c:v>
                </c:pt>
                <c:pt idx="25">
                  <c:v>1450</c:v>
                </c:pt>
                <c:pt idx="26">
                  <c:v>250</c:v>
                </c:pt>
                <c:pt idx="27">
                  <c:v>350</c:v>
                </c:pt>
                <c:pt idx="28">
                  <c:v>450</c:v>
                </c:pt>
                <c:pt idx="29">
                  <c:v>550</c:v>
                </c:pt>
                <c:pt idx="30">
                  <c:v>650</c:v>
                </c:pt>
                <c:pt idx="31">
                  <c:v>750</c:v>
                </c:pt>
                <c:pt idx="32">
                  <c:v>850</c:v>
                </c:pt>
                <c:pt idx="33">
                  <c:v>950</c:v>
                </c:pt>
                <c:pt idx="34">
                  <c:v>1050</c:v>
                </c:pt>
                <c:pt idx="35">
                  <c:v>1150</c:v>
                </c:pt>
                <c:pt idx="36">
                  <c:v>1250</c:v>
                </c:pt>
                <c:pt idx="37">
                  <c:v>1350</c:v>
                </c:pt>
                <c:pt idx="38">
                  <c:v>1450</c:v>
                </c:pt>
                <c:pt idx="39">
                  <c:v>250</c:v>
                </c:pt>
                <c:pt idx="40">
                  <c:v>350</c:v>
                </c:pt>
                <c:pt idx="41">
                  <c:v>450</c:v>
                </c:pt>
                <c:pt idx="42">
                  <c:v>550</c:v>
                </c:pt>
                <c:pt idx="43">
                  <c:v>650</c:v>
                </c:pt>
                <c:pt idx="44">
                  <c:v>750</c:v>
                </c:pt>
                <c:pt idx="45">
                  <c:v>850</c:v>
                </c:pt>
                <c:pt idx="46">
                  <c:v>950</c:v>
                </c:pt>
                <c:pt idx="47">
                  <c:v>1050</c:v>
                </c:pt>
                <c:pt idx="48">
                  <c:v>1150</c:v>
                </c:pt>
                <c:pt idx="49">
                  <c:v>1250</c:v>
                </c:pt>
                <c:pt idx="50">
                  <c:v>1350</c:v>
                </c:pt>
                <c:pt idx="51">
                  <c:v>1450</c:v>
                </c:pt>
                <c:pt idx="52">
                  <c:v>0</c:v>
                </c:pt>
                <c:pt idx="53">
                  <c:v>0</c:v>
                </c:pt>
                <c:pt idx="54">
                  <c:v>0</c:v>
                </c:pt>
              </c:numCache>
            </c:numRef>
          </c:xVal>
          <c:yVal>
            <c:numRef>
              <c:f>'Data for the charts'!$G$3:$G$57</c:f>
              <c:numCache>
                <c:formatCode>General</c:formatCode>
                <c:ptCount val="55"/>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yVal>
          <c:smooth val="1"/>
          <c:extLst>
            <c:ext xmlns:c16="http://schemas.microsoft.com/office/drawing/2014/chart" uri="{C3380CC4-5D6E-409C-BE32-E72D297353CC}">
              <c16:uniqueId val="{00000002-78CD-4A5A-8A01-4A6C5C077B4E}"/>
            </c:ext>
          </c:extLst>
        </c:ser>
        <c:ser>
          <c:idx val="3"/>
          <c:order val="3"/>
          <c:tx>
            <c:strRef>
              <c:f>'Data for the charts'!$H$2</c:f>
              <c:strCache>
                <c:ptCount val="1"/>
                <c:pt idx="0">
                  <c:v>Grass feed value greater than fertiliser cost above this line</c:v>
                </c:pt>
              </c:strCache>
            </c:strRef>
          </c:tx>
          <c:spPr>
            <a:ln w="19050" cap="rnd">
              <a:solidFill>
                <a:schemeClr val="tx1">
                  <a:lumMod val="50000"/>
                  <a:lumOff val="50000"/>
                </a:schemeClr>
              </a:solidFill>
              <a:prstDash val="dash"/>
              <a:round/>
            </a:ln>
            <a:effectLst/>
          </c:spPr>
          <c:marker>
            <c:symbol val="none"/>
          </c:marker>
          <c:xVal>
            <c:numRef>
              <c:f>'Data for the charts'!$B$3:$B$57</c:f>
              <c:numCache>
                <c:formatCode>General</c:formatCode>
                <c:ptCount val="55"/>
                <c:pt idx="0">
                  <c:v>250</c:v>
                </c:pt>
                <c:pt idx="1">
                  <c:v>350</c:v>
                </c:pt>
                <c:pt idx="2">
                  <c:v>450</c:v>
                </c:pt>
                <c:pt idx="3">
                  <c:v>550</c:v>
                </c:pt>
                <c:pt idx="4">
                  <c:v>650</c:v>
                </c:pt>
                <c:pt idx="5">
                  <c:v>750</c:v>
                </c:pt>
                <c:pt idx="6">
                  <c:v>850</c:v>
                </c:pt>
                <c:pt idx="7">
                  <c:v>950</c:v>
                </c:pt>
                <c:pt idx="8">
                  <c:v>1050</c:v>
                </c:pt>
                <c:pt idx="9">
                  <c:v>1150</c:v>
                </c:pt>
                <c:pt idx="10">
                  <c:v>1250</c:v>
                </c:pt>
                <c:pt idx="11">
                  <c:v>1350</c:v>
                </c:pt>
                <c:pt idx="12">
                  <c:v>1450</c:v>
                </c:pt>
                <c:pt idx="13">
                  <c:v>250</c:v>
                </c:pt>
                <c:pt idx="14">
                  <c:v>350</c:v>
                </c:pt>
                <c:pt idx="15">
                  <c:v>450</c:v>
                </c:pt>
                <c:pt idx="16">
                  <c:v>550</c:v>
                </c:pt>
                <c:pt idx="17">
                  <c:v>650</c:v>
                </c:pt>
                <c:pt idx="18">
                  <c:v>750</c:v>
                </c:pt>
                <c:pt idx="19">
                  <c:v>850</c:v>
                </c:pt>
                <c:pt idx="20">
                  <c:v>950</c:v>
                </c:pt>
                <c:pt idx="21">
                  <c:v>1050</c:v>
                </c:pt>
                <c:pt idx="22">
                  <c:v>1150</c:v>
                </c:pt>
                <c:pt idx="23">
                  <c:v>1250</c:v>
                </c:pt>
                <c:pt idx="24">
                  <c:v>1350</c:v>
                </c:pt>
                <c:pt idx="25">
                  <c:v>1450</c:v>
                </c:pt>
                <c:pt idx="26">
                  <c:v>250</c:v>
                </c:pt>
                <c:pt idx="27">
                  <c:v>350</c:v>
                </c:pt>
                <c:pt idx="28">
                  <c:v>450</c:v>
                </c:pt>
                <c:pt idx="29">
                  <c:v>550</c:v>
                </c:pt>
                <c:pt idx="30">
                  <c:v>650</c:v>
                </c:pt>
                <c:pt idx="31">
                  <c:v>750</c:v>
                </c:pt>
                <c:pt idx="32">
                  <c:v>850</c:v>
                </c:pt>
                <c:pt idx="33">
                  <c:v>950</c:v>
                </c:pt>
                <c:pt idx="34">
                  <c:v>1050</c:v>
                </c:pt>
                <c:pt idx="35">
                  <c:v>1150</c:v>
                </c:pt>
                <c:pt idx="36">
                  <c:v>1250</c:v>
                </c:pt>
                <c:pt idx="37">
                  <c:v>1350</c:v>
                </c:pt>
                <c:pt idx="38">
                  <c:v>1450</c:v>
                </c:pt>
                <c:pt idx="39">
                  <c:v>250</c:v>
                </c:pt>
                <c:pt idx="40">
                  <c:v>350</c:v>
                </c:pt>
                <c:pt idx="41">
                  <c:v>450</c:v>
                </c:pt>
                <c:pt idx="42">
                  <c:v>550</c:v>
                </c:pt>
                <c:pt idx="43">
                  <c:v>650</c:v>
                </c:pt>
                <c:pt idx="44">
                  <c:v>750</c:v>
                </c:pt>
                <c:pt idx="45">
                  <c:v>850</c:v>
                </c:pt>
                <c:pt idx="46">
                  <c:v>950</c:v>
                </c:pt>
                <c:pt idx="47">
                  <c:v>1050</c:v>
                </c:pt>
                <c:pt idx="48">
                  <c:v>1150</c:v>
                </c:pt>
                <c:pt idx="49">
                  <c:v>1250</c:v>
                </c:pt>
                <c:pt idx="50">
                  <c:v>1350</c:v>
                </c:pt>
                <c:pt idx="51">
                  <c:v>1450</c:v>
                </c:pt>
                <c:pt idx="52">
                  <c:v>0</c:v>
                </c:pt>
                <c:pt idx="53">
                  <c:v>0</c:v>
                </c:pt>
                <c:pt idx="54">
                  <c:v>0</c:v>
                </c:pt>
              </c:numCache>
            </c:numRef>
          </c:xVal>
          <c:yVal>
            <c:numRef>
              <c:f>'Data for the charts'!$H$3:$H$57</c:f>
              <c:numCache>
                <c:formatCode>General</c:formatCode>
                <c:ptCount val="55"/>
                <c:pt idx="39">
                  <c:v>1</c:v>
                </c:pt>
                <c:pt idx="40">
                  <c:v>1</c:v>
                </c:pt>
                <c:pt idx="41">
                  <c:v>1</c:v>
                </c:pt>
                <c:pt idx="42">
                  <c:v>1</c:v>
                </c:pt>
                <c:pt idx="43">
                  <c:v>1</c:v>
                </c:pt>
                <c:pt idx="44">
                  <c:v>1</c:v>
                </c:pt>
                <c:pt idx="45">
                  <c:v>1</c:v>
                </c:pt>
                <c:pt idx="46">
                  <c:v>1</c:v>
                </c:pt>
                <c:pt idx="47">
                  <c:v>1</c:v>
                </c:pt>
                <c:pt idx="48">
                  <c:v>1</c:v>
                </c:pt>
                <c:pt idx="49">
                  <c:v>1</c:v>
                </c:pt>
                <c:pt idx="50">
                  <c:v>1</c:v>
                </c:pt>
                <c:pt idx="51">
                  <c:v>1</c:v>
                </c:pt>
              </c:numCache>
            </c:numRef>
          </c:yVal>
          <c:smooth val="1"/>
          <c:extLst>
            <c:ext xmlns:c16="http://schemas.microsoft.com/office/drawing/2014/chart" uri="{C3380CC4-5D6E-409C-BE32-E72D297353CC}">
              <c16:uniqueId val="{00000003-78CD-4A5A-8A01-4A6C5C077B4E}"/>
            </c:ext>
          </c:extLst>
        </c:ser>
        <c:ser>
          <c:idx val="4"/>
          <c:order val="4"/>
          <c:tx>
            <c:strRef>
              <c:f>'Data for the charts'!$I$2</c:f>
              <c:strCache>
                <c:ptCount val="1"/>
                <c:pt idx="0">
                  <c:v>Your result</c:v>
                </c:pt>
              </c:strCache>
            </c:strRef>
          </c:tx>
          <c:spPr>
            <a:ln w="19050" cap="rnd">
              <a:noFill/>
              <a:round/>
            </a:ln>
            <a:effectLst/>
          </c:spPr>
          <c:marker>
            <c:symbol val="circle"/>
            <c:size val="10"/>
            <c:spPr>
              <a:solidFill>
                <a:schemeClr val="accent2">
                  <a:lumMod val="75000"/>
                </a:schemeClr>
              </a:solidFill>
              <a:ln w="9525">
                <a:solidFill>
                  <a:schemeClr val="accent5"/>
                </a:solidFill>
              </a:ln>
              <a:effectLst/>
            </c:spPr>
          </c:marker>
          <c:xVal>
            <c:numRef>
              <c:f>'Data for the charts'!$B$3:$B$57</c:f>
              <c:numCache>
                <c:formatCode>General</c:formatCode>
                <c:ptCount val="55"/>
                <c:pt idx="0">
                  <c:v>250</c:v>
                </c:pt>
                <c:pt idx="1">
                  <c:v>350</c:v>
                </c:pt>
                <c:pt idx="2">
                  <c:v>450</c:v>
                </c:pt>
                <c:pt idx="3">
                  <c:v>550</c:v>
                </c:pt>
                <c:pt idx="4">
                  <c:v>650</c:v>
                </c:pt>
                <c:pt idx="5">
                  <c:v>750</c:v>
                </c:pt>
                <c:pt idx="6">
                  <c:v>850</c:v>
                </c:pt>
                <c:pt idx="7">
                  <c:v>950</c:v>
                </c:pt>
                <c:pt idx="8">
                  <c:v>1050</c:v>
                </c:pt>
                <c:pt idx="9">
                  <c:v>1150</c:v>
                </c:pt>
                <c:pt idx="10">
                  <c:v>1250</c:v>
                </c:pt>
                <c:pt idx="11">
                  <c:v>1350</c:v>
                </c:pt>
                <c:pt idx="12">
                  <c:v>1450</c:v>
                </c:pt>
                <c:pt idx="13">
                  <c:v>250</c:v>
                </c:pt>
                <c:pt idx="14">
                  <c:v>350</c:v>
                </c:pt>
                <c:pt idx="15">
                  <c:v>450</c:v>
                </c:pt>
                <c:pt idx="16">
                  <c:v>550</c:v>
                </c:pt>
                <c:pt idx="17">
                  <c:v>650</c:v>
                </c:pt>
                <c:pt idx="18">
                  <c:v>750</c:v>
                </c:pt>
                <c:pt idx="19">
                  <c:v>850</c:v>
                </c:pt>
                <c:pt idx="20">
                  <c:v>950</c:v>
                </c:pt>
                <c:pt idx="21">
                  <c:v>1050</c:v>
                </c:pt>
                <c:pt idx="22">
                  <c:v>1150</c:v>
                </c:pt>
                <c:pt idx="23">
                  <c:v>1250</c:v>
                </c:pt>
                <c:pt idx="24">
                  <c:v>1350</c:v>
                </c:pt>
                <c:pt idx="25">
                  <c:v>1450</c:v>
                </c:pt>
                <c:pt idx="26">
                  <c:v>250</c:v>
                </c:pt>
                <c:pt idx="27">
                  <c:v>350</c:v>
                </c:pt>
                <c:pt idx="28">
                  <c:v>450</c:v>
                </c:pt>
                <c:pt idx="29">
                  <c:v>550</c:v>
                </c:pt>
                <c:pt idx="30">
                  <c:v>650</c:v>
                </c:pt>
                <c:pt idx="31">
                  <c:v>750</c:v>
                </c:pt>
                <c:pt idx="32">
                  <c:v>850</c:v>
                </c:pt>
                <c:pt idx="33">
                  <c:v>950</c:v>
                </c:pt>
                <c:pt idx="34">
                  <c:v>1050</c:v>
                </c:pt>
                <c:pt idx="35">
                  <c:v>1150</c:v>
                </c:pt>
                <c:pt idx="36">
                  <c:v>1250</c:v>
                </c:pt>
                <c:pt idx="37">
                  <c:v>1350</c:v>
                </c:pt>
                <c:pt idx="38">
                  <c:v>1450</c:v>
                </c:pt>
                <c:pt idx="39">
                  <c:v>250</c:v>
                </c:pt>
                <c:pt idx="40">
                  <c:v>350</c:v>
                </c:pt>
                <c:pt idx="41">
                  <c:v>450</c:v>
                </c:pt>
                <c:pt idx="42">
                  <c:v>550</c:v>
                </c:pt>
                <c:pt idx="43">
                  <c:v>650</c:v>
                </c:pt>
                <c:pt idx="44">
                  <c:v>750</c:v>
                </c:pt>
                <c:pt idx="45">
                  <c:v>850</c:v>
                </c:pt>
                <c:pt idx="46">
                  <c:v>950</c:v>
                </c:pt>
                <c:pt idx="47">
                  <c:v>1050</c:v>
                </c:pt>
                <c:pt idx="48">
                  <c:v>1150</c:v>
                </c:pt>
                <c:pt idx="49">
                  <c:v>1250</c:v>
                </c:pt>
                <c:pt idx="50">
                  <c:v>1350</c:v>
                </c:pt>
                <c:pt idx="51">
                  <c:v>1450</c:v>
                </c:pt>
                <c:pt idx="52">
                  <c:v>0</c:v>
                </c:pt>
                <c:pt idx="53">
                  <c:v>0</c:v>
                </c:pt>
                <c:pt idx="54">
                  <c:v>0</c:v>
                </c:pt>
              </c:numCache>
            </c:numRef>
          </c:xVal>
          <c:yVal>
            <c:numRef>
              <c:f>'Data for the charts'!$I$3:$I$57</c:f>
              <c:numCache>
                <c:formatCode>General</c:formatCode>
                <c:ptCount val="55"/>
                <c:pt idx="52">
                  <c:v>0</c:v>
                </c:pt>
                <c:pt idx="53">
                  <c:v>0</c:v>
                </c:pt>
                <c:pt idx="54">
                  <c:v>0</c:v>
                </c:pt>
              </c:numCache>
            </c:numRef>
          </c:yVal>
          <c:smooth val="1"/>
          <c:extLst>
            <c:ext xmlns:c16="http://schemas.microsoft.com/office/drawing/2014/chart" uri="{C3380CC4-5D6E-409C-BE32-E72D297353CC}">
              <c16:uniqueId val="{00000004-78CD-4A5A-8A01-4A6C5C077B4E}"/>
            </c:ext>
          </c:extLst>
        </c:ser>
        <c:dLbls>
          <c:showLegendKey val="0"/>
          <c:showVal val="0"/>
          <c:showCatName val="0"/>
          <c:showSerName val="0"/>
          <c:showPercent val="0"/>
          <c:showBubbleSize val="0"/>
        </c:dLbls>
        <c:axId val="862173055"/>
        <c:axId val="862179711"/>
      </c:scatterChart>
      <c:valAx>
        <c:axId val="862173055"/>
        <c:scaling>
          <c:orientation val="minMax"/>
          <c:max val="1500"/>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a:latin typeface="Ubuntu" panose="020B0504030602030204" pitchFamily="34" charset="0"/>
                  </a:rPr>
                  <a:t>Fertiliser price</a:t>
                </a:r>
                <a:r>
                  <a:rPr lang="en-GB" sz="1400" baseline="0">
                    <a:latin typeface="Ubuntu" panose="020B0504030602030204" pitchFamily="34" charset="0"/>
                  </a:rPr>
                  <a:t> (£/tonne product)</a:t>
                </a:r>
                <a:endParaRPr lang="en-GB" sz="1400">
                  <a:latin typeface="Ubuntu" panose="020B050403060203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Ubuntu" panose="020B0504030602030204" pitchFamily="34" charset="0"/>
                <a:ea typeface="+mn-ea"/>
                <a:cs typeface="+mn-cs"/>
              </a:defRPr>
            </a:pPr>
            <a:endParaRPr lang="en-US"/>
          </a:p>
        </c:txPr>
        <c:crossAx val="862179711"/>
        <c:crosses val="autoZero"/>
        <c:crossBetween val="midCat"/>
        <c:majorUnit val="100"/>
      </c:valAx>
      <c:valAx>
        <c:axId val="862179711"/>
        <c:scaling>
          <c:orientation val="minMax"/>
          <c:min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latin typeface="Ubuntu" panose="020B0504030602030204" pitchFamily="34" charset="0"/>
                  </a:rPr>
                  <a:t>Grass value to fertiliser cost ratio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Ubuntu" panose="020B0504030602030204" pitchFamily="34" charset="0"/>
                <a:ea typeface="+mn-ea"/>
                <a:cs typeface="+mn-cs"/>
              </a:defRPr>
            </a:pPr>
            <a:endParaRPr lang="en-US"/>
          </a:p>
        </c:txPr>
        <c:crossAx val="862173055"/>
        <c:crosses val="autoZero"/>
        <c:crossBetween val="midCat"/>
        <c:majorUnit val="1"/>
      </c:valAx>
      <c:spPr>
        <a:noFill/>
        <a:ln>
          <a:noFill/>
        </a:ln>
        <a:effectLst/>
      </c:spPr>
    </c:plotArea>
    <c:legend>
      <c:legendPos val="r"/>
      <c:layout>
        <c:manualLayout>
          <c:xMode val="edge"/>
          <c:yMode val="edge"/>
          <c:x val="0.63227442706705161"/>
          <c:y val="0.16625009041994435"/>
          <c:w val="0.32732150905379254"/>
          <c:h val="0.33296117517264967"/>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Ubuntu" panose="020B05040306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a:outerShdw blurRad="127000" dist="76200" dir="2700000" algn="tl" rotWithShape="0">
        <a:prstClr val="black">
          <a:alpha val="40000"/>
        </a:prstClr>
      </a:outerShdw>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Ubuntu" panose="020B0504030602030204" pitchFamily="34" charset="0"/>
                <a:ea typeface="+mn-ea"/>
                <a:cs typeface="+mn-cs"/>
              </a:defRPr>
            </a:pPr>
            <a:r>
              <a:rPr lang="en-GB">
                <a:latin typeface="Ubuntu" panose="020B0504030602030204" pitchFamily="34" charset="0"/>
              </a:rPr>
              <a:t>Indicative grass dry matter yield (t DM/ha) by grass</a:t>
            </a:r>
            <a:r>
              <a:rPr lang="en-GB" baseline="0">
                <a:latin typeface="Ubuntu" panose="020B0504030602030204" pitchFamily="34" charset="0"/>
              </a:rPr>
              <a:t> growth class</a:t>
            </a:r>
            <a:endParaRPr lang="en-GB">
              <a:latin typeface="Ubuntu" panose="020B0504030602030204" pitchFamily="34" charset="0"/>
            </a:endParaRPr>
          </a:p>
        </c:rich>
      </c:tx>
      <c:layout>
        <c:manualLayout>
          <c:xMode val="edge"/>
          <c:yMode val="edge"/>
          <c:x val="1.3448607108549471E-2"/>
          <c:y val="3.49622522798041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Ubuntu" panose="020B0504030602030204" pitchFamily="34" charset="0"/>
              <a:ea typeface="+mn-ea"/>
              <a:cs typeface="+mn-cs"/>
            </a:defRPr>
          </a:pPr>
          <a:endParaRPr lang="en-US"/>
        </a:p>
      </c:txPr>
    </c:title>
    <c:autoTitleDeleted val="0"/>
    <c:plotArea>
      <c:layout>
        <c:manualLayout>
          <c:layoutTarget val="inner"/>
          <c:xMode val="edge"/>
          <c:yMode val="edge"/>
          <c:x val="8.6420083656689892E-2"/>
          <c:y val="0.13372748663701176"/>
          <c:w val="0.87782099283699044"/>
          <c:h val="0.73064049745003301"/>
        </c:manualLayout>
      </c:layout>
      <c:areaChart>
        <c:grouping val="stacked"/>
        <c:varyColors val="0"/>
        <c:ser>
          <c:idx val="0"/>
          <c:order val="0"/>
          <c:tx>
            <c:strRef>
              <c:f>'Data for the charts'!$AF$30</c:f>
              <c:strCache>
                <c:ptCount val="1"/>
                <c:pt idx="0">
                  <c:v>Base</c:v>
                </c:pt>
              </c:strCache>
            </c:strRef>
          </c:tx>
          <c:spPr>
            <a:noFill/>
            <a:ln>
              <a:noFill/>
            </a:ln>
            <a:effectLst/>
          </c:spPr>
          <c:cat>
            <c:numRef>
              <c:f>'Data for the charts'!$Y$31:$Y$38</c:f>
              <c:numCache>
                <c:formatCode>General</c:formatCode>
                <c:ptCount val="8"/>
                <c:pt idx="0">
                  <c:v>0</c:v>
                </c:pt>
                <c:pt idx="1">
                  <c:v>50</c:v>
                </c:pt>
                <c:pt idx="2">
                  <c:v>100</c:v>
                </c:pt>
                <c:pt idx="3">
                  <c:v>150</c:v>
                </c:pt>
                <c:pt idx="4">
                  <c:v>200</c:v>
                </c:pt>
                <c:pt idx="5">
                  <c:v>250</c:v>
                </c:pt>
                <c:pt idx="6">
                  <c:v>300</c:v>
                </c:pt>
                <c:pt idx="7">
                  <c:v>350</c:v>
                </c:pt>
              </c:numCache>
            </c:numRef>
          </c:cat>
          <c:val>
            <c:numRef>
              <c:f>'Data for the charts'!$AF$31:$AF$38</c:f>
              <c:numCache>
                <c:formatCode>General</c:formatCode>
                <c:ptCount val="8"/>
                <c:pt idx="0">
                  <c:v>2</c:v>
                </c:pt>
                <c:pt idx="1">
                  <c:v>2.7</c:v>
                </c:pt>
                <c:pt idx="2">
                  <c:v>3.1</c:v>
                </c:pt>
                <c:pt idx="3">
                  <c:v>3.7</c:v>
                </c:pt>
                <c:pt idx="4">
                  <c:v>4</c:v>
                </c:pt>
                <c:pt idx="5">
                  <c:v>4.0999999999999996</c:v>
                </c:pt>
                <c:pt idx="6">
                  <c:v>4.2</c:v>
                </c:pt>
                <c:pt idx="7">
                  <c:v>4.2</c:v>
                </c:pt>
              </c:numCache>
            </c:numRef>
          </c:val>
          <c:extLst>
            <c:ext xmlns:c16="http://schemas.microsoft.com/office/drawing/2014/chart" uri="{C3380CC4-5D6E-409C-BE32-E72D297353CC}">
              <c16:uniqueId val="{00000000-716A-41F6-ACBD-D81749C595F1}"/>
            </c:ext>
          </c:extLst>
        </c:ser>
        <c:ser>
          <c:idx val="1"/>
          <c:order val="1"/>
          <c:tx>
            <c:strRef>
              <c:f>'Data for the charts'!$AG$30</c:f>
              <c:strCache>
                <c:ptCount val="1"/>
                <c:pt idx="0">
                  <c:v>Poor/very poor</c:v>
                </c:pt>
              </c:strCache>
            </c:strRef>
          </c:tx>
          <c:spPr>
            <a:solidFill>
              <a:schemeClr val="accent6">
                <a:lumMod val="75000"/>
                <a:alpha val="66000"/>
              </a:schemeClr>
            </a:solidFill>
            <a:ln>
              <a:noFill/>
            </a:ln>
            <a:effectLst/>
          </c:spPr>
          <c:cat>
            <c:numRef>
              <c:f>'Data for the charts'!$Y$31:$Y$38</c:f>
              <c:numCache>
                <c:formatCode>General</c:formatCode>
                <c:ptCount val="8"/>
                <c:pt idx="0">
                  <c:v>0</c:v>
                </c:pt>
                <c:pt idx="1">
                  <c:v>50</c:v>
                </c:pt>
                <c:pt idx="2">
                  <c:v>100</c:v>
                </c:pt>
                <c:pt idx="3">
                  <c:v>150</c:v>
                </c:pt>
                <c:pt idx="4">
                  <c:v>200</c:v>
                </c:pt>
                <c:pt idx="5">
                  <c:v>250</c:v>
                </c:pt>
                <c:pt idx="6">
                  <c:v>300</c:v>
                </c:pt>
                <c:pt idx="7">
                  <c:v>350</c:v>
                </c:pt>
              </c:numCache>
            </c:numRef>
          </c:cat>
          <c:val>
            <c:numRef>
              <c:f>'Data for the charts'!$AG$31:$AG$38</c:f>
              <c:numCache>
                <c:formatCode>General</c:formatCode>
                <c:ptCount val="8"/>
                <c:pt idx="0">
                  <c:v>0.79999999999999982</c:v>
                </c:pt>
                <c:pt idx="1">
                  <c:v>1.0999999999999996</c:v>
                </c:pt>
                <c:pt idx="2">
                  <c:v>1.8000000000000003</c:v>
                </c:pt>
                <c:pt idx="3">
                  <c:v>2.2999999999999998</c:v>
                </c:pt>
                <c:pt idx="4">
                  <c:v>3.2</c:v>
                </c:pt>
                <c:pt idx="5">
                  <c:v>4.4000000000000004</c:v>
                </c:pt>
                <c:pt idx="6">
                  <c:v>5.2</c:v>
                </c:pt>
                <c:pt idx="7">
                  <c:v>5.6000000000000005</c:v>
                </c:pt>
              </c:numCache>
            </c:numRef>
          </c:val>
          <c:extLst>
            <c:ext xmlns:c16="http://schemas.microsoft.com/office/drawing/2014/chart" uri="{C3380CC4-5D6E-409C-BE32-E72D297353CC}">
              <c16:uniqueId val="{00000001-716A-41F6-ACBD-D81749C595F1}"/>
            </c:ext>
          </c:extLst>
        </c:ser>
        <c:ser>
          <c:idx val="2"/>
          <c:order val="2"/>
          <c:tx>
            <c:strRef>
              <c:f>'Data for the charts'!$AH$30</c:f>
              <c:strCache>
                <c:ptCount val="1"/>
                <c:pt idx="0">
                  <c:v>Average</c:v>
                </c:pt>
              </c:strCache>
            </c:strRef>
          </c:tx>
          <c:spPr>
            <a:solidFill>
              <a:schemeClr val="tx2">
                <a:lumMod val="75000"/>
                <a:alpha val="66000"/>
              </a:schemeClr>
            </a:solidFill>
            <a:ln>
              <a:noFill/>
            </a:ln>
            <a:effectLst/>
          </c:spPr>
          <c:cat>
            <c:numRef>
              <c:f>'Data for the charts'!$Y$31:$Y$38</c:f>
              <c:numCache>
                <c:formatCode>General</c:formatCode>
                <c:ptCount val="8"/>
                <c:pt idx="0">
                  <c:v>0</c:v>
                </c:pt>
                <c:pt idx="1">
                  <c:v>50</c:v>
                </c:pt>
                <c:pt idx="2">
                  <c:v>100</c:v>
                </c:pt>
                <c:pt idx="3">
                  <c:v>150</c:v>
                </c:pt>
                <c:pt idx="4">
                  <c:v>200</c:v>
                </c:pt>
                <c:pt idx="5">
                  <c:v>250</c:v>
                </c:pt>
                <c:pt idx="6">
                  <c:v>300</c:v>
                </c:pt>
                <c:pt idx="7">
                  <c:v>350</c:v>
                </c:pt>
              </c:numCache>
            </c:numRef>
          </c:cat>
          <c:val>
            <c:numRef>
              <c:f>'Data for the charts'!$AH$31:$AH$38</c:f>
              <c:numCache>
                <c:formatCode>General</c:formatCode>
                <c:ptCount val="8"/>
                <c:pt idx="0">
                  <c:v>1</c:v>
                </c:pt>
                <c:pt idx="1">
                  <c:v>1.2000000000000002</c:v>
                </c:pt>
                <c:pt idx="2">
                  <c:v>1.3999999999999995</c:v>
                </c:pt>
                <c:pt idx="3">
                  <c:v>1.7000000000000002</c:v>
                </c:pt>
                <c:pt idx="4">
                  <c:v>1.7999999999999998</c:v>
                </c:pt>
                <c:pt idx="5">
                  <c:v>2</c:v>
                </c:pt>
                <c:pt idx="6">
                  <c:v>2.2999999999999989</c:v>
                </c:pt>
                <c:pt idx="7">
                  <c:v>3.0999999999999996</c:v>
                </c:pt>
              </c:numCache>
            </c:numRef>
          </c:val>
          <c:extLst>
            <c:ext xmlns:c16="http://schemas.microsoft.com/office/drawing/2014/chart" uri="{C3380CC4-5D6E-409C-BE32-E72D297353CC}">
              <c16:uniqueId val="{00000002-716A-41F6-ACBD-D81749C595F1}"/>
            </c:ext>
          </c:extLst>
        </c:ser>
        <c:ser>
          <c:idx val="3"/>
          <c:order val="3"/>
          <c:tx>
            <c:strRef>
              <c:f>'Data for the charts'!$AI$30</c:f>
              <c:strCache>
                <c:ptCount val="1"/>
                <c:pt idx="0">
                  <c:v>Very good/good</c:v>
                </c:pt>
              </c:strCache>
            </c:strRef>
          </c:tx>
          <c:spPr>
            <a:solidFill>
              <a:schemeClr val="accent1">
                <a:alpha val="66000"/>
              </a:schemeClr>
            </a:solidFill>
            <a:ln w="25400">
              <a:noFill/>
            </a:ln>
            <a:effectLst/>
          </c:spPr>
          <c:cat>
            <c:numRef>
              <c:f>'Data for the charts'!$Y$31:$Y$38</c:f>
              <c:numCache>
                <c:formatCode>General</c:formatCode>
                <c:ptCount val="8"/>
                <c:pt idx="0">
                  <c:v>0</c:v>
                </c:pt>
                <c:pt idx="1">
                  <c:v>50</c:v>
                </c:pt>
                <c:pt idx="2">
                  <c:v>100</c:v>
                </c:pt>
                <c:pt idx="3">
                  <c:v>150</c:v>
                </c:pt>
                <c:pt idx="4">
                  <c:v>200</c:v>
                </c:pt>
                <c:pt idx="5">
                  <c:v>250</c:v>
                </c:pt>
                <c:pt idx="6">
                  <c:v>300</c:v>
                </c:pt>
                <c:pt idx="7">
                  <c:v>350</c:v>
                </c:pt>
              </c:numCache>
            </c:numRef>
          </c:cat>
          <c:val>
            <c:numRef>
              <c:f>'Data for the charts'!$AI$31:$AI$38</c:f>
              <c:numCache>
                <c:formatCode>General</c:formatCode>
                <c:ptCount val="8"/>
                <c:pt idx="0">
                  <c:v>1.2000000000000002</c:v>
                </c:pt>
                <c:pt idx="1">
                  <c:v>1.2999999999999998</c:v>
                </c:pt>
                <c:pt idx="2">
                  <c:v>1.6000000000000005</c:v>
                </c:pt>
                <c:pt idx="3">
                  <c:v>1.7999999999999998</c:v>
                </c:pt>
                <c:pt idx="4">
                  <c:v>2</c:v>
                </c:pt>
                <c:pt idx="5">
                  <c:v>2</c:v>
                </c:pt>
                <c:pt idx="6">
                  <c:v>2.9000000000000004</c:v>
                </c:pt>
                <c:pt idx="7">
                  <c:v>2.5999999999999996</c:v>
                </c:pt>
              </c:numCache>
            </c:numRef>
          </c:val>
          <c:extLst>
            <c:ext xmlns:c16="http://schemas.microsoft.com/office/drawing/2014/chart" uri="{C3380CC4-5D6E-409C-BE32-E72D297353CC}">
              <c16:uniqueId val="{00000003-716A-41F6-ACBD-D81749C595F1}"/>
            </c:ext>
          </c:extLst>
        </c:ser>
        <c:dLbls>
          <c:showLegendKey val="0"/>
          <c:showVal val="0"/>
          <c:showCatName val="0"/>
          <c:showSerName val="0"/>
          <c:showPercent val="0"/>
          <c:showBubbleSize val="0"/>
        </c:dLbls>
        <c:axId val="136428064"/>
        <c:axId val="136438048"/>
        <c:extLst>
          <c:ext xmlns:c15="http://schemas.microsoft.com/office/drawing/2012/chart" uri="{02D57815-91ED-43cb-92C2-25804820EDAC}">
            <c15:filteredAreaSeries>
              <c15:ser>
                <c:idx val="4"/>
                <c:order val="4"/>
                <c:tx>
                  <c:strRef>
                    <c:extLst>
                      <c:ext uri="{02D57815-91ED-43cb-92C2-25804820EDAC}">
                        <c15:formulaRef>
                          <c15:sqref>'Data for the charts'!$AJ$30</c15:sqref>
                        </c15:formulaRef>
                      </c:ext>
                    </c:extLst>
                    <c:strCache>
                      <c:ptCount val="1"/>
                      <c:pt idx="0">
                        <c:v>Your application rate</c:v>
                      </c:pt>
                    </c:strCache>
                  </c:strRef>
                </c:tx>
                <c:spPr>
                  <a:solidFill>
                    <a:schemeClr val="accent5"/>
                  </a:solidFill>
                  <a:ln w="25400">
                    <a:noFill/>
                  </a:ln>
                  <a:effectLst/>
                </c:spPr>
                <c:dPt>
                  <c:idx val="32"/>
                  <c:bubble3D val="0"/>
                  <c:extLst>
                    <c:ext xmlns:c16="http://schemas.microsoft.com/office/drawing/2014/chart" uri="{C3380CC4-5D6E-409C-BE32-E72D297353CC}">
                      <c16:uniqueId val="{00000004-716A-41F6-ACBD-D81749C595F1}"/>
                    </c:ext>
                  </c:extLst>
                </c:dPt>
                <c:cat>
                  <c:numRef>
                    <c:extLst>
                      <c:ext uri="{02D57815-91ED-43cb-92C2-25804820EDAC}">
                        <c15:formulaRef>
                          <c15:sqref>'Data for the charts'!$Y$31:$Y$38</c15:sqref>
                        </c15:formulaRef>
                      </c:ext>
                    </c:extLst>
                    <c:numCache>
                      <c:formatCode>General</c:formatCode>
                      <c:ptCount val="8"/>
                      <c:pt idx="0">
                        <c:v>0</c:v>
                      </c:pt>
                      <c:pt idx="1">
                        <c:v>50</c:v>
                      </c:pt>
                      <c:pt idx="2">
                        <c:v>100</c:v>
                      </c:pt>
                      <c:pt idx="3">
                        <c:v>150</c:v>
                      </c:pt>
                      <c:pt idx="4">
                        <c:v>200</c:v>
                      </c:pt>
                      <c:pt idx="5">
                        <c:v>250</c:v>
                      </c:pt>
                      <c:pt idx="6">
                        <c:v>300</c:v>
                      </c:pt>
                      <c:pt idx="7">
                        <c:v>350</c:v>
                      </c:pt>
                    </c:numCache>
                  </c:numRef>
                </c:cat>
                <c:val>
                  <c:numRef>
                    <c:extLst>
                      <c:ext uri="{02D57815-91ED-43cb-92C2-25804820EDAC}">
                        <c15:formulaRef>
                          <c15:sqref>'Data for the charts'!$AJ$31:$AJ$38</c15:sqref>
                        </c15:formulaRef>
                      </c:ext>
                    </c:extLst>
                    <c:numCache>
                      <c:formatCode>General</c:formatCode>
                      <c:ptCount val="8"/>
                    </c:numCache>
                  </c:numRef>
                </c:val>
                <c:extLst>
                  <c:ext xmlns:c16="http://schemas.microsoft.com/office/drawing/2014/chart" uri="{C3380CC4-5D6E-409C-BE32-E72D297353CC}">
                    <c16:uniqueId val="{00000005-716A-41F6-ACBD-D81749C595F1}"/>
                  </c:ext>
                </c:extLst>
              </c15:ser>
            </c15:filteredAreaSeries>
          </c:ext>
        </c:extLst>
      </c:areaChart>
      <c:catAx>
        <c:axId val="1364280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Ubuntu" panose="020B0504030602030204" pitchFamily="34" charset="0"/>
                    <a:ea typeface="+mn-ea"/>
                    <a:cs typeface="+mn-cs"/>
                  </a:defRPr>
                </a:pPr>
                <a:r>
                  <a:rPr lang="en-US" sz="1400">
                    <a:latin typeface="Ubuntu" panose="020B0504030602030204" pitchFamily="34" charset="0"/>
                  </a:rPr>
                  <a:t>Nitrogen application rate (kg/ha)</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Ubuntu" panose="020B0504030602030204" pitchFamily="34" charset="0"/>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Ubuntu" panose="020B0504030602030204" pitchFamily="34" charset="0"/>
                <a:ea typeface="+mn-ea"/>
                <a:cs typeface="+mn-cs"/>
              </a:defRPr>
            </a:pPr>
            <a:endParaRPr lang="en-US"/>
          </a:p>
        </c:txPr>
        <c:crossAx val="136438048"/>
        <c:crosses val="autoZero"/>
        <c:auto val="1"/>
        <c:lblAlgn val="ctr"/>
        <c:lblOffset val="100"/>
        <c:noMultiLvlLbl val="0"/>
      </c:catAx>
      <c:valAx>
        <c:axId val="136438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Ubuntu" panose="020B0504030602030204" pitchFamily="34" charset="0"/>
                    <a:ea typeface="+mn-ea"/>
                    <a:cs typeface="+mn-cs"/>
                  </a:defRPr>
                </a:pPr>
                <a:r>
                  <a:rPr lang="en-US" sz="1400">
                    <a:latin typeface="Ubuntu" panose="020B0504030602030204" pitchFamily="34" charset="0"/>
                  </a:rPr>
                  <a:t>Annual grass yield (t DM/ha)</a:t>
                </a:r>
              </a:p>
            </c:rich>
          </c:tx>
          <c:layout>
            <c:manualLayout>
              <c:xMode val="edge"/>
              <c:yMode val="edge"/>
              <c:x val="1.3613741688232229E-2"/>
              <c:y val="0.2167218753888862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Ubuntu" panose="020B0504030602030204" pitchFamily="34" charset="0"/>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Ubuntu" panose="020B0504030602030204" pitchFamily="34" charset="0"/>
                <a:ea typeface="+mn-ea"/>
                <a:cs typeface="+mn-cs"/>
              </a:defRPr>
            </a:pPr>
            <a:endParaRPr lang="en-US"/>
          </a:p>
        </c:txPr>
        <c:crossAx val="136428064"/>
        <c:crosses val="autoZero"/>
        <c:crossBetween val="midCat"/>
        <c:majorUnit val="1"/>
      </c:valAx>
      <c:spPr>
        <a:noFill/>
        <a:ln>
          <a:noFill/>
        </a:ln>
        <a:effectLst/>
      </c:spPr>
    </c:plotArea>
    <c:legend>
      <c:legendPos val="t"/>
      <c:legendEntry>
        <c:idx val="0"/>
        <c:delete val="1"/>
      </c:legendEntry>
      <c:layout>
        <c:manualLayout>
          <c:xMode val="edge"/>
          <c:yMode val="edge"/>
          <c:x val="0.2792681174219217"/>
          <c:y val="0.15601122996552827"/>
          <c:w val="0.48949450482954759"/>
          <c:h val="5.081914780198301E-2"/>
        </c:manualLayout>
      </c:layout>
      <c:overlay val="0"/>
      <c:spPr>
        <a:solidFill>
          <a:schemeClr val="bg1"/>
        </a:solidFill>
        <a:ln>
          <a:solidFill>
            <a:schemeClr val="bg2">
              <a:lumMod val="75000"/>
            </a:schemeClr>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Ubuntu" panose="020B050403060203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a:outerShdw blurRad="127000" dist="76200" dir="2700000" algn="t" rotWithShape="0">
        <a:prstClr val="black">
          <a:alpha val="40000"/>
        </a:prstClr>
      </a:outerShdw>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4244848181856E-2"/>
          <c:y val="3.2995871618897443E-2"/>
          <c:w val="0.88530145852980502"/>
          <c:h val="0.88839884521535062"/>
        </c:manualLayout>
      </c:layout>
      <c:scatterChart>
        <c:scatterStyle val="smoothMarker"/>
        <c:varyColors val="0"/>
        <c:ser>
          <c:idx val="0"/>
          <c:order val="0"/>
          <c:tx>
            <c:strRef>
              <c:f>'Data for the charts'!$E$2</c:f>
              <c:strCache>
                <c:ptCount val="1"/>
                <c:pt idx="0">
                  <c:v>Good/very good N response rate sward</c:v>
                </c:pt>
              </c:strCache>
            </c:strRef>
          </c:tx>
          <c:spPr>
            <a:ln w="19050" cap="rnd">
              <a:solidFill>
                <a:schemeClr val="accent1"/>
              </a:solidFill>
              <a:round/>
            </a:ln>
            <a:effectLst/>
          </c:spPr>
          <c:marker>
            <c:symbol val="none"/>
          </c:marker>
          <c:xVal>
            <c:numRef>
              <c:f>'Data for the charts'!$B$3:$B$57</c:f>
              <c:numCache>
                <c:formatCode>General</c:formatCode>
                <c:ptCount val="55"/>
                <c:pt idx="0">
                  <c:v>250</c:v>
                </c:pt>
                <c:pt idx="1">
                  <c:v>350</c:v>
                </c:pt>
                <c:pt idx="2">
                  <c:v>450</c:v>
                </c:pt>
                <c:pt idx="3">
                  <c:v>550</c:v>
                </c:pt>
                <c:pt idx="4">
                  <c:v>650</c:v>
                </c:pt>
                <c:pt idx="5">
                  <c:v>750</c:v>
                </c:pt>
                <c:pt idx="6">
                  <c:v>850</c:v>
                </c:pt>
                <c:pt idx="7">
                  <c:v>950</c:v>
                </c:pt>
                <c:pt idx="8">
                  <c:v>1050</c:v>
                </c:pt>
                <c:pt idx="9">
                  <c:v>1150</c:v>
                </c:pt>
                <c:pt idx="10">
                  <c:v>1250</c:v>
                </c:pt>
                <c:pt idx="11">
                  <c:v>1350</c:v>
                </c:pt>
                <c:pt idx="12">
                  <c:v>1450</c:v>
                </c:pt>
                <c:pt idx="13">
                  <c:v>250</c:v>
                </c:pt>
                <c:pt idx="14">
                  <c:v>350</c:v>
                </c:pt>
                <c:pt idx="15">
                  <c:v>450</c:v>
                </c:pt>
                <c:pt idx="16">
                  <c:v>550</c:v>
                </c:pt>
                <c:pt idx="17">
                  <c:v>650</c:v>
                </c:pt>
                <c:pt idx="18">
                  <c:v>750</c:v>
                </c:pt>
                <c:pt idx="19">
                  <c:v>850</c:v>
                </c:pt>
                <c:pt idx="20">
                  <c:v>950</c:v>
                </c:pt>
                <c:pt idx="21">
                  <c:v>1050</c:v>
                </c:pt>
                <c:pt idx="22">
                  <c:v>1150</c:v>
                </c:pt>
                <c:pt idx="23">
                  <c:v>1250</c:v>
                </c:pt>
                <c:pt idx="24">
                  <c:v>1350</c:v>
                </c:pt>
                <c:pt idx="25">
                  <c:v>1450</c:v>
                </c:pt>
                <c:pt idx="26">
                  <c:v>250</c:v>
                </c:pt>
                <c:pt idx="27">
                  <c:v>350</c:v>
                </c:pt>
                <c:pt idx="28">
                  <c:v>450</c:v>
                </c:pt>
                <c:pt idx="29">
                  <c:v>550</c:v>
                </c:pt>
                <c:pt idx="30">
                  <c:v>650</c:v>
                </c:pt>
                <c:pt idx="31">
                  <c:v>750</c:v>
                </c:pt>
                <c:pt idx="32">
                  <c:v>850</c:v>
                </c:pt>
                <c:pt idx="33">
                  <c:v>950</c:v>
                </c:pt>
                <c:pt idx="34">
                  <c:v>1050</c:v>
                </c:pt>
                <c:pt idx="35">
                  <c:v>1150</c:v>
                </c:pt>
                <c:pt idx="36">
                  <c:v>1250</c:v>
                </c:pt>
                <c:pt idx="37">
                  <c:v>1350</c:v>
                </c:pt>
                <c:pt idx="38">
                  <c:v>1450</c:v>
                </c:pt>
                <c:pt idx="39">
                  <c:v>250</c:v>
                </c:pt>
                <c:pt idx="40">
                  <c:v>350</c:v>
                </c:pt>
                <c:pt idx="41">
                  <c:v>450</c:v>
                </c:pt>
                <c:pt idx="42">
                  <c:v>550</c:v>
                </c:pt>
                <c:pt idx="43">
                  <c:v>650</c:v>
                </c:pt>
                <c:pt idx="44">
                  <c:v>750</c:v>
                </c:pt>
                <c:pt idx="45">
                  <c:v>850</c:v>
                </c:pt>
                <c:pt idx="46">
                  <c:v>950</c:v>
                </c:pt>
                <c:pt idx="47">
                  <c:v>1050</c:v>
                </c:pt>
                <c:pt idx="48">
                  <c:v>1150</c:v>
                </c:pt>
                <c:pt idx="49">
                  <c:v>1250</c:v>
                </c:pt>
                <c:pt idx="50">
                  <c:v>1350</c:v>
                </c:pt>
                <c:pt idx="51">
                  <c:v>1450</c:v>
                </c:pt>
                <c:pt idx="52">
                  <c:v>0</c:v>
                </c:pt>
                <c:pt idx="53">
                  <c:v>0</c:v>
                </c:pt>
                <c:pt idx="54">
                  <c:v>0</c:v>
                </c:pt>
              </c:numCache>
            </c:numRef>
          </c:xVal>
          <c:yVal>
            <c:numRef>
              <c:f>'Data for the charts'!$E$3:$E$57</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extLst>
            <c:ext xmlns:c16="http://schemas.microsoft.com/office/drawing/2014/chart" uri="{C3380CC4-5D6E-409C-BE32-E72D297353CC}">
              <c16:uniqueId val="{00000000-4DA0-41A0-8A42-096DA03CED89}"/>
            </c:ext>
          </c:extLst>
        </c:ser>
        <c:ser>
          <c:idx val="1"/>
          <c:order val="1"/>
          <c:tx>
            <c:strRef>
              <c:f>'Data for the charts'!$F$2</c:f>
              <c:strCache>
                <c:ptCount val="1"/>
                <c:pt idx="0">
                  <c:v>Average/poor N response rate sward</c:v>
                </c:pt>
              </c:strCache>
            </c:strRef>
          </c:tx>
          <c:spPr>
            <a:ln w="19050" cap="rnd">
              <a:solidFill>
                <a:schemeClr val="accent2"/>
              </a:solidFill>
              <a:round/>
            </a:ln>
            <a:effectLst/>
          </c:spPr>
          <c:marker>
            <c:symbol val="none"/>
          </c:marker>
          <c:xVal>
            <c:numRef>
              <c:f>'Data for the charts'!$B$3:$B$57</c:f>
              <c:numCache>
                <c:formatCode>General</c:formatCode>
                <c:ptCount val="55"/>
                <c:pt idx="0">
                  <c:v>250</c:v>
                </c:pt>
                <c:pt idx="1">
                  <c:v>350</c:v>
                </c:pt>
                <c:pt idx="2">
                  <c:v>450</c:v>
                </c:pt>
                <c:pt idx="3">
                  <c:v>550</c:v>
                </c:pt>
                <c:pt idx="4">
                  <c:v>650</c:v>
                </c:pt>
                <c:pt idx="5">
                  <c:v>750</c:v>
                </c:pt>
                <c:pt idx="6">
                  <c:v>850</c:v>
                </c:pt>
                <c:pt idx="7">
                  <c:v>950</c:v>
                </c:pt>
                <c:pt idx="8">
                  <c:v>1050</c:v>
                </c:pt>
                <c:pt idx="9">
                  <c:v>1150</c:v>
                </c:pt>
                <c:pt idx="10">
                  <c:v>1250</c:v>
                </c:pt>
                <c:pt idx="11">
                  <c:v>1350</c:v>
                </c:pt>
                <c:pt idx="12">
                  <c:v>1450</c:v>
                </c:pt>
                <c:pt idx="13">
                  <c:v>250</c:v>
                </c:pt>
                <c:pt idx="14">
                  <c:v>350</c:v>
                </c:pt>
                <c:pt idx="15">
                  <c:v>450</c:v>
                </c:pt>
                <c:pt idx="16">
                  <c:v>550</c:v>
                </c:pt>
                <c:pt idx="17">
                  <c:v>650</c:v>
                </c:pt>
                <c:pt idx="18">
                  <c:v>750</c:v>
                </c:pt>
                <c:pt idx="19">
                  <c:v>850</c:v>
                </c:pt>
                <c:pt idx="20">
                  <c:v>950</c:v>
                </c:pt>
                <c:pt idx="21">
                  <c:v>1050</c:v>
                </c:pt>
                <c:pt idx="22">
                  <c:v>1150</c:v>
                </c:pt>
                <c:pt idx="23">
                  <c:v>1250</c:v>
                </c:pt>
                <c:pt idx="24">
                  <c:v>1350</c:v>
                </c:pt>
                <c:pt idx="25">
                  <c:v>1450</c:v>
                </c:pt>
                <c:pt idx="26">
                  <c:v>250</c:v>
                </c:pt>
                <c:pt idx="27">
                  <c:v>350</c:v>
                </c:pt>
                <c:pt idx="28">
                  <c:v>450</c:v>
                </c:pt>
                <c:pt idx="29">
                  <c:v>550</c:v>
                </c:pt>
                <c:pt idx="30">
                  <c:v>650</c:v>
                </c:pt>
                <c:pt idx="31">
                  <c:v>750</c:v>
                </c:pt>
                <c:pt idx="32">
                  <c:v>850</c:v>
                </c:pt>
                <c:pt idx="33">
                  <c:v>950</c:v>
                </c:pt>
                <c:pt idx="34">
                  <c:v>1050</c:v>
                </c:pt>
                <c:pt idx="35">
                  <c:v>1150</c:v>
                </c:pt>
                <c:pt idx="36">
                  <c:v>1250</c:v>
                </c:pt>
                <c:pt idx="37">
                  <c:v>1350</c:v>
                </c:pt>
                <c:pt idx="38">
                  <c:v>1450</c:v>
                </c:pt>
                <c:pt idx="39">
                  <c:v>250</c:v>
                </c:pt>
                <c:pt idx="40">
                  <c:v>350</c:v>
                </c:pt>
                <c:pt idx="41">
                  <c:v>450</c:v>
                </c:pt>
                <c:pt idx="42">
                  <c:v>550</c:v>
                </c:pt>
                <c:pt idx="43">
                  <c:v>650</c:v>
                </c:pt>
                <c:pt idx="44">
                  <c:v>750</c:v>
                </c:pt>
                <c:pt idx="45">
                  <c:v>850</c:v>
                </c:pt>
                <c:pt idx="46">
                  <c:v>950</c:v>
                </c:pt>
                <c:pt idx="47">
                  <c:v>1050</c:v>
                </c:pt>
                <c:pt idx="48">
                  <c:v>1150</c:v>
                </c:pt>
                <c:pt idx="49">
                  <c:v>1250</c:v>
                </c:pt>
                <c:pt idx="50">
                  <c:v>1350</c:v>
                </c:pt>
                <c:pt idx="51">
                  <c:v>1450</c:v>
                </c:pt>
                <c:pt idx="52">
                  <c:v>0</c:v>
                </c:pt>
                <c:pt idx="53">
                  <c:v>0</c:v>
                </c:pt>
                <c:pt idx="54">
                  <c:v>0</c:v>
                </c:pt>
              </c:numCache>
            </c:numRef>
          </c:xVal>
          <c:yVal>
            <c:numRef>
              <c:f>'Data for the charts'!$F$3:$F$57</c:f>
              <c:numCache>
                <c:formatCode>General</c:formatCode>
                <c:ptCount val="55"/>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yVal>
          <c:smooth val="1"/>
          <c:extLst>
            <c:ext xmlns:c16="http://schemas.microsoft.com/office/drawing/2014/chart" uri="{C3380CC4-5D6E-409C-BE32-E72D297353CC}">
              <c16:uniqueId val="{00000001-4DA0-41A0-8A42-096DA03CED89}"/>
            </c:ext>
          </c:extLst>
        </c:ser>
        <c:ser>
          <c:idx val="2"/>
          <c:order val="2"/>
          <c:tx>
            <c:strRef>
              <c:f>'Data for the charts'!$G$2</c:f>
              <c:strCache>
                <c:ptCount val="1"/>
                <c:pt idx="0">
                  <c:v>Very poor N response rate sward</c:v>
                </c:pt>
              </c:strCache>
            </c:strRef>
          </c:tx>
          <c:spPr>
            <a:ln w="19050" cap="rnd">
              <a:solidFill>
                <a:schemeClr val="accent4">
                  <a:lumMod val="75000"/>
                </a:schemeClr>
              </a:solidFill>
              <a:round/>
            </a:ln>
            <a:effectLst/>
          </c:spPr>
          <c:marker>
            <c:symbol val="none"/>
          </c:marker>
          <c:xVal>
            <c:numRef>
              <c:f>'Data for the charts'!$B$3:$B$57</c:f>
              <c:numCache>
                <c:formatCode>General</c:formatCode>
                <c:ptCount val="55"/>
                <c:pt idx="0">
                  <c:v>250</c:v>
                </c:pt>
                <c:pt idx="1">
                  <c:v>350</c:v>
                </c:pt>
                <c:pt idx="2">
                  <c:v>450</c:v>
                </c:pt>
                <c:pt idx="3">
                  <c:v>550</c:v>
                </c:pt>
                <c:pt idx="4">
                  <c:v>650</c:v>
                </c:pt>
                <c:pt idx="5">
                  <c:v>750</c:v>
                </c:pt>
                <c:pt idx="6">
                  <c:v>850</c:v>
                </c:pt>
                <c:pt idx="7">
                  <c:v>950</c:v>
                </c:pt>
                <c:pt idx="8">
                  <c:v>1050</c:v>
                </c:pt>
                <c:pt idx="9">
                  <c:v>1150</c:v>
                </c:pt>
                <c:pt idx="10">
                  <c:v>1250</c:v>
                </c:pt>
                <c:pt idx="11">
                  <c:v>1350</c:v>
                </c:pt>
                <c:pt idx="12">
                  <c:v>1450</c:v>
                </c:pt>
                <c:pt idx="13">
                  <c:v>250</c:v>
                </c:pt>
                <c:pt idx="14">
                  <c:v>350</c:v>
                </c:pt>
                <c:pt idx="15">
                  <c:v>450</c:v>
                </c:pt>
                <c:pt idx="16">
                  <c:v>550</c:v>
                </c:pt>
                <c:pt idx="17">
                  <c:v>650</c:v>
                </c:pt>
                <c:pt idx="18">
                  <c:v>750</c:v>
                </c:pt>
                <c:pt idx="19">
                  <c:v>850</c:v>
                </c:pt>
                <c:pt idx="20">
                  <c:v>950</c:v>
                </c:pt>
                <c:pt idx="21">
                  <c:v>1050</c:v>
                </c:pt>
                <c:pt idx="22">
                  <c:v>1150</c:v>
                </c:pt>
                <c:pt idx="23">
                  <c:v>1250</c:v>
                </c:pt>
                <c:pt idx="24">
                  <c:v>1350</c:v>
                </c:pt>
                <c:pt idx="25">
                  <c:v>1450</c:v>
                </c:pt>
                <c:pt idx="26">
                  <c:v>250</c:v>
                </c:pt>
                <c:pt idx="27">
                  <c:v>350</c:v>
                </c:pt>
                <c:pt idx="28">
                  <c:v>450</c:v>
                </c:pt>
                <c:pt idx="29">
                  <c:v>550</c:v>
                </c:pt>
                <c:pt idx="30">
                  <c:v>650</c:v>
                </c:pt>
                <c:pt idx="31">
                  <c:v>750</c:v>
                </c:pt>
                <c:pt idx="32">
                  <c:v>850</c:v>
                </c:pt>
                <c:pt idx="33">
                  <c:v>950</c:v>
                </c:pt>
                <c:pt idx="34">
                  <c:v>1050</c:v>
                </c:pt>
                <c:pt idx="35">
                  <c:v>1150</c:v>
                </c:pt>
                <c:pt idx="36">
                  <c:v>1250</c:v>
                </c:pt>
                <c:pt idx="37">
                  <c:v>1350</c:v>
                </c:pt>
                <c:pt idx="38">
                  <c:v>1450</c:v>
                </c:pt>
                <c:pt idx="39">
                  <c:v>250</c:v>
                </c:pt>
                <c:pt idx="40">
                  <c:v>350</c:v>
                </c:pt>
                <c:pt idx="41">
                  <c:v>450</c:v>
                </c:pt>
                <c:pt idx="42">
                  <c:v>550</c:v>
                </c:pt>
                <c:pt idx="43">
                  <c:v>650</c:v>
                </c:pt>
                <c:pt idx="44">
                  <c:v>750</c:v>
                </c:pt>
                <c:pt idx="45">
                  <c:v>850</c:v>
                </c:pt>
                <c:pt idx="46">
                  <c:v>950</c:v>
                </c:pt>
                <c:pt idx="47">
                  <c:v>1050</c:v>
                </c:pt>
                <c:pt idx="48">
                  <c:v>1150</c:v>
                </c:pt>
                <c:pt idx="49">
                  <c:v>1250</c:v>
                </c:pt>
                <c:pt idx="50">
                  <c:v>1350</c:v>
                </c:pt>
                <c:pt idx="51">
                  <c:v>1450</c:v>
                </c:pt>
                <c:pt idx="52">
                  <c:v>0</c:v>
                </c:pt>
                <c:pt idx="53">
                  <c:v>0</c:v>
                </c:pt>
                <c:pt idx="54">
                  <c:v>0</c:v>
                </c:pt>
              </c:numCache>
            </c:numRef>
          </c:xVal>
          <c:yVal>
            <c:numRef>
              <c:f>'Data for the charts'!$G$3:$G$57</c:f>
              <c:numCache>
                <c:formatCode>General</c:formatCode>
                <c:ptCount val="55"/>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yVal>
          <c:smooth val="1"/>
          <c:extLst>
            <c:ext xmlns:c16="http://schemas.microsoft.com/office/drawing/2014/chart" uri="{C3380CC4-5D6E-409C-BE32-E72D297353CC}">
              <c16:uniqueId val="{00000002-4DA0-41A0-8A42-096DA03CED89}"/>
            </c:ext>
          </c:extLst>
        </c:ser>
        <c:ser>
          <c:idx val="3"/>
          <c:order val="3"/>
          <c:tx>
            <c:strRef>
              <c:f>'Data for the charts'!$H$2</c:f>
              <c:strCache>
                <c:ptCount val="1"/>
                <c:pt idx="0">
                  <c:v>Grass feed value greater than fertiliser cost above this line</c:v>
                </c:pt>
              </c:strCache>
            </c:strRef>
          </c:tx>
          <c:spPr>
            <a:ln w="19050" cap="rnd">
              <a:solidFill>
                <a:schemeClr val="tx1">
                  <a:lumMod val="50000"/>
                  <a:lumOff val="50000"/>
                </a:schemeClr>
              </a:solidFill>
              <a:prstDash val="dash"/>
              <a:round/>
            </a:ln>
            <a:effectLst/>
          </c:spPr>
          <c:marker>
            <c:symbol val="none"/>
          </c:marker>
          <c:xVal>
            <c:numRef>
              <c:f>'Data for the charts'!$B$3:$B$57</c:f>
              <c:numCache>
                <c:formatCode>General</c:formatCode>
                <c:ptCount val="55"/>
                <c:pt idx="0">
                  <c:v>250</c:v>
                </c:pt>
                <c:pt idx="1">
                  <c:v>350</c:v>
                </c:pt>
                <c:pt idx="2">
                  <c:v>450</c:v>
                </c:pt>
                <c:pt idx="3">
                  <c:v>550</c:v>
                </c:pt>
                <c:pt idx="4">
                  <c:v>650</c:v>
                </c:pt>
                <c:pt idx="5">
                  <c:v>750</c:v>
                </c:pt>
                <c:pt idx="6">
                  <c:v>850</c:v>
                </c:pt>
                <c:pt idx="7">
                  <c:v>950</c:v>
                </c:pt>
                <c:pt idx="8">
                  <c:v>1050</c:v>
                </c:pt>
                <c:pt idx="9">
                  <c:v>1150</c:v>
                </c:pt>
                <c:pt idx="10">
                  <c:v>1250</c:v>
                </c:pt>
                <c:pt idx="11">
                  <c:v>1350</c:v>
                </c:pt>
                <c:pt idx="12">
                  <c:v>1450</c:v>
                </c:pt>
                <c:pt idx="13">
                  <c:v>250</c:v>
                </c:pt>
                <c:pt idx="14">
                  <c:v>350</c:v>
                </c:pt>
                <c:pt idx="15">
                  <c:v>450</c:v>
                </c:pt>
                <c:pt idx="16">
                  <c:v>550</c:v>
                </c:pt>
                <c:pt idx="17">
                  <c:v>650</c:v>
                </c:pt>
                <c:pt idx="18">
                  <c:v>750</c:v>
                </c:pt>
                <c:pt idx="19">
                  <c:v>850</c:v>
                </c:pt>
                <c:pt idx="20">
                  <c:v>950</c:v>
                </c:pt>
                <c:pt idx="21">
                  <c:v>1050</c:v>
                </c:pt>
                <c:pt idx="22">
                  <c:v>1150</c:v>
                </c:pt>
                <c:pt idx="23">
                  <c:v>1250</c:v>
                </c:pt>
                <c:pt idx="24">
                  <c:v>1350</c:v>
                </c:pt>
                <c:pt idx="25">
                  <c:v>1450</c:v>
                </c:pt>
                <c:pt idx="26">
                  <c:v>250</c:v>
                </c:pt>
                <c:pt idx="27">
                  <c:v>350</c:v>
                </c:pt>
                <c:pt idx="28">
                  <c:v>450</c:v>
                </c:pt>
                <c:pt idx="29">
                  <c:v>550</c:v>
                </c:pt>
                <c:pt idx="30">
                  <c:v>650</c:v>
                </c:pt>
                <c:pt idx="31">
                  <c:v>750</c:v>
                </c:pt>
                <c:pt idx="32">
                  <c:v>850</c:v>
                </c:pt>
                <c:pt idx="33">
                  <c:v>950</c:v>
                </c:pt>
                <c:pt idx="34">
                  <c:v>1050</c:v>
                </c:pt>
                <c:pt idx="35">
                  <c:v>1150</c:v>
                </c:pt>
                <c:pt idx="36">
                  <c:v>1250</c:v>
                </c:pt>
                <c:pt idx="37">
                  <c:v>1350</c:v>
                </c:pt>
                <c:pt idx="38">
                  <c:v>1450</c:v>
                </c:pt>
                <c:pt idx="39">
                  <c:v>250</c:v>
                </c:pt>
                <c:pt idx="40">
                  <c:v>350</c:v>
                </c:pt>
                <c:pt idx="41">
                  <c:v>450</c:v>
                </c:pt>
                <c:pt idx="42">
                  <c:v>550</c:v>
                </c:pt>
                <c:pt idx="43">
                  <c:v>650</c:v>
                </c:pt>
                <c:pt idx="44">
                  <c:v>750</c:v>
                </c:pt>
                <c:pt idx="45">
                  <c:v>850</c:v>
                </c:pt>
                <c:pt idx="46">
                  <c:v>950</c:v>
                </c:pt>
                <c:pt idx="47">
                  <c:v>1050</c:v>
                </c:pt>
                <c:pt idx="48">
                  <c:v>1150</c:v>
                </c:pt>
                <c:pt idx="49">
                  <c:v>1250</c:v>
                </c:pt>
                <c:pt idx="50">
                  <c:v>1350</c:v>
                </c:pt>
                <c:pt idx="51">
                  <c:v>1450</c:v>
                </c:pt>
                <c:pt idx="52">
                  <c:v>0</c:v>
                </c:pt>
                <c:pt idx="53">
                  <c:v>0</c:v>
                </c:pt>
                <c:pt idx="54">
                  <c:v>0</c:v>
                </c:pt>
              </c:numCache>
            </c:numRef>
          </c:xVal>
          <c:yVal>
            <c:numRef>
              <c:f>'Data for the charts'!$H$3:$H$57</c:f>
              <c:numCache>
                <c:formatCode>General</c:formatCode>
                <c:ptCount val="55"/>
                <c:pt idx="39">
                  <c:v>1</c:v>
                </c:pt>
                <c:pt idx="40">
                  <c:v>1</c:v>
                </c:pt>
                <c:pt idx="41">
                  <c:v>1</c:v>
                </c:pt>
                <c:pt idx="42">
                  <c:v>1</c:v>
                </c:pt>
                <c:pt idx="43">
                  <c:v>1</c:v>
                </c:pt>
                <c:pt idx="44">
                  <c:v>1</c:v>
                </c:pt>
                <c:pt idx="45">
                  <c:v>1</c:v>
                </c:pt>
                <c:pt idx="46">
                  <c:v>1</c:v>
                </c:pt>
                <c:pt idx="47">
                  <c:v>1</c:v>
                </c:pt>
                <c:pt idx="48">
                  <c:v>1</c:v>
                </c:pt>
                <c:pt idx="49">
                  <c:v>1</c:v>
                </c:pt>
                <c:pt idx="50">
                  <c:v>1</c:v>
                </c:pt>
                <c:pt idx="51">
                  <c:v>1</c:v>
                </c:pt>
              </c:numCache>
            </c:numRef>
          </c:yVal>
          <c:smooth val="1"/>
          <c:extLst>
            <c:ext xmlns:c16="http://schemas.microsoft.com/office/drawing/2014/chart" uri="{C3380CC4-5D6E-409C-BE32-E72D297353CC}">
              <c16:uniqueId val="{00000006-4DA0-41A0-8A42-096DA03CED89}"/>
            </c:ext>
          </c:extLst>
        </c:ser>
        <c:ser>
          <c:idx val="4"/>
          <c:order val="4"/>
          <c:tx>
            <c:strRef>
              <c:f>'Data for the charts'!$I$2</c:f>
              <c:strCache>
                <c:ptCount val="1"/>
                <c:pt idx="0">
                  <c:v>Your result</c:v>
                </c:pt>
              </c:strCache>
            </c:strRef>
          </c:tx>
          <c:spPr>
            <a:ln w="19050" cap="rnd">
              <a:noFill/>
              <a:round/>
            </a:ln>
            <a:effectLst/>
          </c:spPr>
          <c:marker>
            <c:symbol val="circle"/>
            <c:size val="10"/>
            <c:spPr>
              <a:solidFill>
                <a:schemeClr val="accent2">
                  <a:lumMod val="75000"/>
                </a:schemeClr>
              </a:solidFill>
              <a:ln w="9525">
                <a:solidFill>
                  <a:schemeClr val="accent5"/>
                </a:solidFill>
              </a:ln>
              <a:effectLst/>
            </c:spPr>
          </c:marker>
          <c:xVal>
            <c:numRef>
              <c:f>'Data for the charts'!$B$3:$B$57</c:f>
              <c:numCache>
                <c:formatCode>General</c:formatCode>
                <c:ptCount val="55"/>
                <c:pt idx="0">
                  <c:v>250</c:v>
                </c:pt>
                <c:pt idx="1">
                  <c:v>350</c:v>
                </c:pt>
                <c:pt idx="2">
                  <c:v>450</c:v>
                </c:pt>
                <c:pt idx="3">
                  <c:v>550</c:v>
                </c:pt>
                <c:pt idx="4">
                  <c:v>650</c:v>
                </c:pt>
                <c:pt idx="5">
                  <c:v>750</c:v>
                </c:pt>
                <c:pt idx="6">
                  <c:v>850</c:v>
                </c:pt>
                <c:pt idx="7">
                  <c:v>950</c:v>
                </c:pt>
                <c:pt idx="8">
                  <c:v>1050</c:v>
                </c:pt>
                <c:pt idx="9">
                  <c:v>1150</c:v>
                </c:pt>
                <c:pt idx="10">
                  <c:v>1250</c:v>
                </c:pt>
                <c:pt idx="11">
                  <c:v>1350</c:v>
                </c:pt>
                <c:pt idx="12">
                  <c:v>1450</c:v>
                </c:pt>
                <c:pt idx="13">
                  <c:v>250</c:v>
                </c:pt>
                <c:pt idx="14">
                  <c:v>350</c:v>
                </c:pt>
                <c:pt idx="15">
                  <c:v>450</c:v>
                </c:pt>
                <c:pt idx="16">
                  <c:v>550</c:v>
                </c:pt>
                <c:pt idx="17">
                  <c:v>650</c:v>
                </c:pt>
                <c:pt idx="18">
                  <c:v>750</c:v>
                </c:pt>
                <c:pt idx="19">
                  <c:v>850</c:v>
                </c:pt>
                <c:pt idx="20">
                  <c:v>950</c:v>
                </c:pt>
                <c:pt idx="21">
                  <c:v>1050</c:v>
                </c:pt>
                <c:pt idx="22">
                  <c:v>1150</c:v>
                </c:pt>
                <c:pt idx="23">
                  <c:v>1250</c:v>
                </c:pt>
                <c:pt idx="24">
                  <c:v>1350</c:v>
                </c:pt>
                <c:pt idx="25">
                  <c:v>1450</c:v>
                </c:pt>
                <c:pt idx="26">
                  <c:v>250</c:v>
                </c:pt>
                <c:pt idx="27">
                  <c:v>350</c:v>
                </c:pt>
                <c:pt idx="28">
                  <c:v>450</c:v>
                </c:pt>
                <c:pt idx="29">
                  <c:v>550</c:v>
                </c:pt>
                <c:pt idx="30">
                  <c:v>650</c:v>
                </c:pt>
                <c:pt idx="31">
                  <c:v>750</c:v>
                </c:pt>
                <c:pt idx="32">
                  <c:v>850</c:v>
                </c:pt>
                <c:pt idx="33">
                  <c:v>950</c:v>
                </c:pt>
                <c:pt idx="34">
                  <c:v>1050</c:v>
                </c:pt>
                <c:pt idx="35">
                  <c:v>1150</c:v>
                </c:pt>
                <c:pt idx="36">
                  <c:v>1250</c:v>
                </c:pt>
                <c:pt idx="37">
                  <c:v>1350</c:v>
                </c:pt>
                <c:pt idx="38">
                  <c:v>1450</c:v>
                </c:pt>
                <c:pt idx="39">
                  <c:v>250</c:v>
                </c:pt>
                <c:pt idx="40">
                  <c:v>350</c:v>
                </c:pt>
                <c:pt idx="41">
                  <c:v>450</c:v>
                </c:pt>
                <c:pt idx="42">
                  <c:v>550</c:v>
                </c:pt>
                <c:pt idx="43">
                  <c:v>650</c:v>
                </c:pt>
                <c:pt idx="44">
                  <c:v>750</c:v>
                </c:pt>
                <c:pt idx="45">
                  <c:v>850</c:v>
                </c:pt>
                <c:pt idx="46">
                  <c:v>950</c:v>
                </c:pt>
                <c:pt idx="47">
                  <c:v>1050</c:v>
                </c:pt>
                <c:pt idx="48">
                  <c:v>1150</c:v>
                </c:pt>
                <c:pt idx="49">
                  <c:v>1250</c:v>
                </c:pt>
                <c:pt idx="50">
                  <c:v>1350</c:v>
                </c:pt>
                <c:pt idx="51">
                  <c:v>1450</c:v>
                </c:pt>
                <c:pt idx="52">
                  <c:v>0</c:v>
                </c:pt>
                <c:pt idx="53">
                  <c:v>0</c:v>
                </c:pt>
                <c:pt idx="54">
                  <c:v>0</c:v>
                </c:pt>
              </c:numCache>
            </c:numRef>
          </c:xVal>
          <c:yVal>
            <c:numRef>
              <c:f>'Data for the charts'!$I$3:$I$57</c:f>
              <c:numCache>
                <c:formatCode>General</c:formatCode>
                <c:ptCount val="55"/>
                <c:pt idx="52">
                  <c:v>0</c:v>
                </c:pt>
                <c:pt idx="53">
                  <c:v>0</c:v>
                </c:pt>
                <c:pt idx="54">
                  <c:v>0</c:v>
                </c:pt>
              </c:numCache>
            </c:numRef>
          </c:yVal>
          <c:smooth val="1"/>
          <c:extLst>
            <c:ext xmlns:c16="http://schemas.microsoft.com/office/drawing/2014/chart" uri="{C3380CC4-5D6E-409C-BE32-E72D297353CC}">
              <c16:uniqueId val="{00000007-4DA0-41A0-8A42-096DA03CED89}"/>
            </c:ext>
          </c:extLst>
        </c:ser>
        <c:dLbls>
          <c:showLegendKey val="0"/>
          <c:showVal val="0"/>
          <c:showCatName val="0"/>
          <c:showSerName val="0"/>
          <c:showPercent val="0"/>
          <c:showBubbleSize val="0"/>
        </c:dLbls>
        <c:axId val="862173055"/>
        <c:axId val="862179711"/>
      </c:scatterChart>
      <c:valAx>
        <c:axId val="862173055"/>
        <c:scaling>
          <c:orientation val="minMax"/>
          <c:max val="1500"/>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Fertiliser price</a:t>
                </a:r>
                <a:r>
                  <a:rPr lang="en-GB" baseline="0"/>
                  <a:t> (£/t product)</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2179711"/>
        <c:crosses val="autoZero"/>
        <c:crossBetween val="midCat"/>
        <c:majorUnit val="100"/>
      </c:valAx>
      <c:valAx>
        <c:axId val="862179711"/>
        <c:scaling>
          <c:orientation val="minMax"/>
          <c:min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benefit ratio (grass value vs fertilsier cost)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2173055"/>
        <c:crosses val="autoZero"/>
        <c:crossBetween val="midCat"/>
        <c:majorUnit val="1"/>
      </c:valAx>
      <c:spPr>
        <a:noFill/>
        <a:ln>
          <a:noFill/>
        </a:ln>
        <a:effectLst/>
      </c:spPr>
    </c:plotArea>
    <c:legend>
      <c:legendPos val="r"/>
      <c:layout>
        <c:manualLayout>
          <c:xMode val="edge"/>
          <c:yMode val="edge"/>
          <c:x val="0.63227445054216713"/>
          <c:y val="4.7805750918251247E-2"/>
          <c:w val="0.32732150905379254"/>
          <c:h val="0.33296117517264967"/>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Ubuntu" panose="020B0504030602030204" pitchFamily="34" charset="0"/>
                <a:ea typeface="+mn-ea"/>
                <a:cs typeface="+mn-cs"/>
              </a:defRPr>
            </a:pPr>
            <a:r>
              <a:rPr lang="en-GB">
                <a:latin typeface="Ubuntu" panose="020B0504030602030204" pitchFamily="34" charset="0"/>
              </a:rPr>
              <a:t>Indicative grass dry matter yield by grass</a:t>
            </a:r>
            <a:r>
              <a:rPr lang="en-GB" baseline="0">
                <a:latin typeface="Ubuntu" panose="020B0504030602030204" pitchFamily="34" charset="0"/>
              </a:rPr>
              <a:t> growth class</a:t>
            </a:r>
            <a:endParaRPr lang="en-GB">
              <a:latin typeface="Ubuntu" panose="020B0504030602030204" pitchFamily="34" charset="0"/>
            </a:endParaRPr>
          </a:p>
        </c:rich>
      </c:tx>
      <c:layout>
        <c:manualLayout>
          <c:xMode val="edge"/>
          <c:yMode val="edge"/>
          <c:x val="1.3448607108549471E-2"/>
          <c:y val="3.49622522798041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Ubuntu" panose="020B0504030602030204" pitchFamily="34" charset="0"/>
              <a:ea typeface="+mn-ea"/>
              <a:cs typeface="+mn-cs"/>
            </a:defRPr>
          </a:pPr>
          <a:endParaRPr lang="en-US"/>
        </a:p>
      </c:txPr>
    </c:title>
    <c:autoTitleDeleted val="0"/>
    <c:plotArea>
      <c:layout>
        <c:manualLayout>
          <c:layoutTarget val="inner"/>
          <c:xMode val="edge"/>
          <c:yMode val="edge"/>
          <c:x val="8.6420083656689892E-2"/>
          <c:y val="0.13372748663701176"/>
          <c:w val="0.87782099283699044"/>
          <c:h val="0.73064049745003301"/>
        </c:manualLayout>
      </c:layout>
      <c:areaChart>
        <c:grouping val="stacked"/>
        <c:varyColors val="0"/>
        <c:ser>
          <c:idx val="0"/>
          <c:order val="0"/>
          <c:tx>
            <c:strRef>
              <c:f>'Data for the charts'!$AF$30</c:f>
              <c:strCache>
                <c:ptCount val="1"/>
                <c:pt idx="0">
                  <c:v>Base</c:v>
                </c:pt>
              </c:strCache>
            </c:strRef>
          </c:tx>
          <c:spPr>
            <a:noFill/>
            <a:ln>
              <a:noFill/>
            </a:ln>
            <a:effectLst/>
          </c:spPr>
          <c:cat>
            <c:numRef>
              <c:f>'Data for the charts'!$Y$31:$Y$38</c:f>
              <c:numCache>
                <c:formatCode>General</c:formatCode>
                <c:ptCount val="8"/>
                <c:pt idx="0">
                  <c:v>0</c:v>
                </c:pt>
                <c:pt idx="1">
                  <c:v>50</c:v>
                </c:pt>
                <c:pt idx="2">
                  <c:v>100</c:v>
                </c:pt>
                <c:pt idx="3">
                  <c:v>150</c:v>
                </c:pt>
                <c:pt idx="4">
                  <c:v>200</c:v>
                </c:pt>
                <c:pt idx="5">
                  <c:v>250</c:v>
                </c:pt>
                <c:pt idx="6">
                  <c:v>300</c:v>
                </c:pt>
                <c:pt idx="7">
                  <c:v>350</c:v>
                </c:pt>
              </c:numCache>
            </c:numRef>
          </c:cat>
          <c:val>
            <c:numRef>
              <c:f>'Data for the charts'!$AF$31:$AF$38</c:f>
              <c:numCache>
                <c:formatCode>General</c:formatCode>
                <c:ptCount val="8"/>
                <c:pt idx="0">
                  <c:v>2</c:v>
                </c:pt>
                <c:pt idx="1">
                  <c:v>2.7</c:v>
                </c:pt>
                <c:pt idx="2">
                  <c:v>3.1</c:v>
                </c:pt>
                <c:pt idx="3">
                  <c:v>3.7</c:v>
                </c:pt>
                <c:pt idx="4">
                  <c:v>4</c:v>
                </c:pt>
                <c:pt idx="5">
                  <c:v>4.0999999999999996</c:v>
                </c:pt>
                <c:pt idx="6">
                  <c:v>4.2</c:v>
                </c:pt>
                <c:pt idx="7">
                  <c:v>4.2</c:v>
                </c:pt>
              </c:numCache>
            </c:numRef>
          </c:val>
          <c:extLst>
            <c:ext xmlns:c16="http://schemas.microsoft.com/office/drawing/2014/chart" uri="{C3380CC4-5D6E-409C-BE32-E72D297353CC}">
              <c16:uniqueId val="{00000000-6DA8-48BA-89D0-CC439FB6AAC7}"/>
            </c:ext>
          </c:extLst>
        </c:ser>
        <c:ser>
          <c:idx val="1"/>
          <c:order val="1"/>
          <c:tx>
            <c:strRef>
              <c:f>'Data for the charts'!$AG$30</c:f>
              <c:strCache>
                <c:ptCount val="1"/>
                <c:pt idx="0">
                  <c:v>Poor/very poor</c:v>
                </c:pt>
              </c:strCache>
            </c:strRef>
          </c:tx>
          <c:spPr>
            <a:solidFill>
              <a:schemeClr val="accent6">
                <a:lumMod val="75000"/>
                <a:alpha val="66000"/>
              </a:schemeClr>
            </a:solidFill>
            <a:ln>
              <a:noFill/>
            </a:ln>
            <a:effectLst/>
          </c:spPr>
          <c:cat>
            <c:numRef>
              <c:f>'Data for the charts'!$Y$31:$Y$38</c:f>
              <c:numCache>
                <c:formatCode>General</c:formatCode>
                <c:ptCount val="8"/>
                <c:pt idx="0">
                  <c:v>0</c:v>
                </c:pt>
                <c:pt idx="1">
                  <c:v>50</c:v>
                </c:pt>
                <c:pt idx="2">
                  <c:v>100</c:v>
                </c:pt>
                <c:pt idx="3">
                  <c:v>150</c:v>
                </c:pt>
                <c:pt idx="4">
                  <c:v>200</c:v>
                </c:pt>
                <c:pt idx="5">
                  <c:v>250</c:v>
                </c:pt>
                <c:pt idx="6">
                  <c:v>300</c:v>
                </c:pt>
                <c:pt idx="7">
                  <c:v>350</c:v>
                </c:pt>
              </c:numCache>
            </c:numRef>
          </c:cat>
          <c:val>
            <c:numRef>
              <c:f>'Data for the charts'!$AG$31:$AG$38</c:f>
              <c:numCache>
                <c:formatCode>General</c:formatCode>
                <c:ptCount val="8"/>
                <c:pt idx="0">
                  <c:v>0.79999999999999982</c:v>
                </c:pt>
                <c:pt idx="1">
                  <c:v>1.0999999999999996</c:v>
                </c:pt>
                <c:pt idx="2">
                  <c:v>1.8000000000000003</c:v>
                </c:pt>
                <c:pt idx="3">
                  <c:v>2.2999999999999998</c:v>
                </c:pt>
                <c:pt idx="4">
                  <c:v>3.2</c:v>
                </c:pt>
                <c:pt idx="5">
                  <c:v>4.4000000000000004</c:v>
                </c:pt>
                <c:pt idx="6">
                  <c:v>5.2</c:v>
                </c:pt>
                <c:pt idx="7">
                  <c:v>5.6000000000000005</c:v>
                </c:pt>
              </c:numCache>
            </c:numRef>
          </c:val>
          <c:extLst>
            <c:ext xmlns:c16="http://schemas.microsoft.com/office/drawing/2014/chart" uri="{C3380CC4-5D6E-409C-BE32-E72D297353CC}">
              <c16:uniqueId val="{00000001-6DA8-48BA-89D0-CC439FB6AAC7}"/>
            </c:ext>
          </c:extLst>
        </c:ser>
        <c:ser>
          <c:idx val="2"/>
          <c:order val="2"/>
          <c:tx>
            <c:strRef>
              <c:f>'Data for the charts'!$AH$30</c:f>
              <c:strCache>
                <c:ptCount val="1"/>
                <c:pt idx="0">
                  <c:v>Average</c:v>
                </c:pt>
              </c:strCache>
            </c:strRef>
          </c:tx>
          <c:spPr>
            <a:solidFill>
              <a:schemeClr val="tx2">
                <a:lumMod val="75000"/>
                <a:alpha val="66000"/>
              </a:schemeClr>
            </a:solidFill>
            <a:ln>
              <a:noFill/>
            </a:ln>
            <a:effectLst/>
          </c:spPr>
          <c:cat>
            <c:numRef>
              <c:f>'Data for the charts'!$Y$31:$Y$38</c:f>
              <c:numCache>
                <c:formatCode>General</c:formatCode>
                <c:ptCount val="8"/>
                <c:pt idx="0">
                  <c:v>0</c:v>
                </c:pt>
                <c:pt idx="1">
                  <c:v>50</c:v>
                </c:pt>
                <c:pt idx="2">
                  <c:v>100</c:v>
                </c:pt>
                <c:pt idx="3">
                  <c:v>150</c:v>
                </c:pt>
                <c:pt idx="4">
                  <c:v>200</c:v>
                </c:pt>
                <c:pt idx="5">
                  <c:v>250</c:v>
                </c:pt>
                <c:pt idx="6">
                  <c:v>300</c:v>
                </c:pt>
                <c:pt idx="7">
                  <c:v>350</c:v>
                </c:pt>
              </c:numCache>
            </c:numRef>
          </c:cat>
          <c:val>
            <c:numRef>
              <c:f>'Data for the charts'!$AH$31:$AH$38</c:f>
              <c:numCache>
                <c:formatCode>General</c:formatCode>
                <c:ptCount val="8"/>
                <c:pt idx="0">
                  <c:v>1</c:v>
                </c:pt>
                <c:pt idx="1">
                  <c:v>1.2000000000000002</c:v>
                </c:pt>
                <c:pt idx="2">
                  <c:v>1.3999999999999995</c:v>
                </c:pt>
                <c:pt idx="3">
                  <c:v>1.7000000000000002</c:v>
                </c:pt>
                <c:pt idx="4">
                  <c:v>1.7999999999999998</c:v>
                </c:pt>
                <c:pt idx="5">
                  <c:v>2</c:v>
                </c:pt>
                <c:pt idx="6">
                  <c:v>2.2999999999999989</c:v>
                </c:pt>
                <c:pt idx="7">
                  <c:v>3.0999999999999996</c:v>
                </c:pt>
              </c:numCache>
            </c:numRef>
          </c:val>
          <c:extLst>
            <c:ext xmlns:c16="http://schemas.microsoft.com/office/drawing/2014/chart" uri="{C3380CC4-5D6E-409C-BE32-E72D297353CC}">
              <c16:uniqueId val="{00000002-6DA8-48BA-89D0-CC439FB6AAC7}"/>
            </c:ext>
          </c:extLst>
        </c:ser>
        <c:ser>
          <c:idx val="3"/>
          <c:order val="3"/>
          <c:tx>
            <c:strRef>
              <c:f>'Data for the charts'!$AI$30</c:f>
              <c:strCache>
                <c:ptCount val="1"/>
                <c:pt idx="0">
                  <c:v>Very good/good</c:v>
                </c:pt>
              </c:strCache>
            </c:strRef>
          </c:tx>
          <c:spPr>
            <a:solidFill>
              <a:schemeClr val="accent1">
                <a:alpha val="66000"/>
              </a:schemeClr>
            </a:solidFill>
            <a:ln w="25400">
              <a:noFill/>
            </a:ln>
            <a:effectLst/>
          </c:spPr>
          <c:cat>
            <c:numRef>
              <c:f>'Data for the charts'!$Y$31:$Y$38</c:f>
              <c:numCache>
                <c:formatCode>General</c:formatCode>
                <c:ptCount val="8"/>
                <c:pt idx="0">
                  <c:v>0</c:v>
                </c:pt>
                <c:pt idx="1">
                  <c:v>50</c:v>
                </c:pt>
                <c:pt idx="2">
                  <c:v>100</c:v>
                </c:pt>
                <c:pt idx="3">
                  <c:v>150</c:v>
                </c:pt>
                <c:pt idx="4">
                  <c:v>200</c:v>
                </c:pt>
                <c:pt idx="5">
                  <c:v>250</c:v>
                </c:pt>
                <c:pt idx="6">
                  <c:v>300</c:v>
                </c:pt>
                <c:pt idx="7">
                  <c:v>350</c:v>
                </c:pt>
              </c:numCache>
            </c:numRef>
          </c:cat>
          <c:val>
            <c:numRef>
              <c:f>'Data for the charts'!$AI$31:$AI$38</c:f>
              <c:numCache>
                <c:formatCode>General</c:formatCode>
                <c:ptCount val="8"/>
                <c:pt idx="0">
                  <c:v>1.2000000000000002</c:v>
                </c:pt>
                <c:pt idx="1">
                  <c:v>1.2999999999999998</c:v>
                </c:pt>
                <c:pt idx="2">
                  <c:v>1.6000000000000005</c:v>
                </c:pt>
                <c:pt idx="3">
                  <c:v>1.7999999999999998</c:v>
                </c:pt>
                <c:pt idx="4">
                  <c:v>2</c:v>
                </c:pt>
                <c:pt idx="5">
                  <c:v>2</c:v>
                </c:pt>
                <c:pt idx="6">
                  <c:v>2.9000000000000004</c:v>
                </c:pt>
                <c:pt idx="7">
                  <c:v>2.5999999999999996</c:v>
                </c:pt>
              </c:numCache>
            </c:numRef>
          </c:val>
          <c:extLst>
            <c:ext xmlns:c16="http://schemas.microsoft.com/office/drawing/2014/chart" uri="{C3380CC4-5D6E-409C-BE32-E72D297353CC}">
              <c16:uniqueId val="{00000003-6DA8-48BA-89D0-CC439FB6AAC7}"/>
            </c:ext>
          </c:extLst>
        </c:ser>
        <c:dLbls>
          <c:showLegendKey val="0"/>
          <c:showVal val="0"/>
          <c:showCatName val="0"/>
          <c:showSerName val="0"/>
          <c:showPercent val="0"/>
          <c:showBubbleSize val="0"/>
        </c:dLbls>
        <c:axId val="136428064"/>
        <c:axId val="136438048"/>
        <c:extLst>
          <c:ext xmlns:c15="http://schemas.microsoft.com/office/drawing/2012/chart" uri="{02D57815-91ED-43cb-92C2-25804820EDAC}">
            <c15:filteredAreaSeries>
              <c15:ser>
                <c:idx val="4"/>
                <c:order val="4"/>
                <c:tx>
                  <c:strRef>
                    <c:extLst>
                      <c:ext uri="{02D57815-91ED-43cb-92C2-25804820EDAC}">
                        <c15:formulaRef>
                          <c15:sqref>'Data for the charts'!$AJ$30</c15:sqref>
                        </c15:formulaRef>
                      </c:ext>
                    </c:extLst>
                    <c:strCache>
                      <c:ptCount val="1"/>
                      <c:pt idx="0">
                        <c:v>Your application rate</c:v>
                      </c:pt>
                    </c:strCache>
                  </c:strRef>
                </c:tx>
                <c:spPr>
                  <a:solidFill>
                    <a:schemeClr val="accent5"/>
                  </a:solidFill>
                  <a:ln w="25400">
                    <a:noFill/>
                  </a:ln>
                  <a:effectLst/>
                </c:spPr>
                <c:dPt>
                  <c:idx val="32"/>
                  <c:bubble3D val="0"/>
                  <c:extLst>
                    <c:ext xmlns:c16="http://schemas.microsoft.com/office/drawing/2014/chart" uri="{C3380CC4-5D6E-409C-BE32-E72D297353CC}">
                      <c16:uniqueId val="{00000006-6DA8-48BA-89D0-CC439FB6AAC7}"/>
                    </c:ext>
                  </c:extLst>
                </c:dPt>
                <c:cat>
                  <c:numRef>
                    <c:extLst>
                      <c:ext uri="{02D57815-91ED-43cb-92C2-25804820EDAC}">
                        <c15:formulaRef>
                          <c15:sqref>'Data for the charts'!$Y$31:$Y$38</c15:sqref>
                        </c15:formulaRef>
                      </c:ext>
                    </c:extLst>
                    <c:numCache>
                      <c:formatCode>General</c:formatCode>
                      <c:ptCount val="8"/>
                      <c:pt idx="0">
                        <c:v>0</c:v>
                      </c:pt>
                      <c:pt idx="1">
                        <c:v>50</c:v>
                      </c:pt>
                      <c:pt idx="2">
                        <c:v>100</c:v>
                      </c:pt>
                      <c:pt idx="3">
                        <c:v>150</c:v>
                      </c:pt>
                      <c:pt idx="4">
                        <c:v>200</c:v>
                      </c:pt>
                      <c:pt idx="5">
                        <c:v>250</c:v>
                      </c:pt>
                      <c:pt idx="6">
                        <c:v>300</c:v>
                      </c:pt>
                      <c:pt idx="7">
                        <c:v>350</c:v>
                      </c:pt>
                    </c:numCache>
                  </c:numRef>
                </c:cat>
                <c:val>
                  <c:numRef>
                    <c:extLst>
                      <c:ext uri="{02D57815-91ED-43cb-92C2-25804820EDAC}">
                        <c15:formulaRef>
                          <c15:sqref>'Data for the charts'!$AJ$31:$AJ$38</c15:sqref>
                        </c15:formulaRef>
                      </c:ext>
                    </c:extLst>
                    <c:numCache>
                      <c:formatCode>General</c:formatCode>
                      <c:ptCount val="8"/>
                    </c:numCache>
                  </c:numRef>
                </c:val>
                <c:extLst>
                  <c:ext xmlns:c16="http://schemas.microsoft.com/office/drawing/2014/chart" uri="{C3380CC4-5D6E-409C-BE32-E72D297353CC}">
                    <c16:uniqueId val="{00000004-6DA8-48BA-89D0-CC439FB6AAC7}"/>
                  </c:ext>
                </c:extLst>
              </c15:ser>
            </c15:filteredAreaSeries>
          </c:ext>
        </c:extLst>
      </c:areaChart>
      <c:catAx>
        <c:axId val="1364280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Ubuntu" panose="020B0504030602030204" pitchFamily="34" charset="0"/>
                    <a:ea typeface="+mn-ea"/>
                    <a:cs typeface="+mn-cs"/>
                  </a:defRPr>
                </a:pPr>
                <a:r>
                  <a:rPr lang="en-US">
                    <a:latin typeface="Ubuntu" panose="020B0504030602030204" pitchFamily="34" charset="0"/>
                  </a:rPr>
                  <a:t>Nitrogen application rate (kg/ha)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Ubuntu" panose="020B0504030602030204" pitchFamily="34" charset="0"/>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Ubuntu" panose="020B0504030602030204" pitchFamily="34" charset="0"/>
                <a:ea typeface="+mn-ea"/>
                <a:cs typeface="+mn-cs"/>
              </a:defRPr>
            </a:pPr>
            <a:endParaRPr lang="en-US"/>
          </a:p>
        </c:txPr>
        <c:crossAx val="136438048"/>
        <c:crosses val="autoZero"/>
        <c:auto val="1"/>
        <c:lblAlgn val="ctr"/>
        <c:lblOffset val="100"/>
        <c:noMultiLvlLbl val="0"/>
      </c:catAx>
      <c:valAx>
        <c:axId val="136438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Ubuntu" panose="020B0504030602030204" pitchFamily="34" charset="0"/>
                    <a:ea typeface="+mn-ea"/>
                    <a:cs typeface="+mn-cs"/>
                  </a:defRPr>
                </a:pPr>
                <a:r>
                  <a:rPr lang="en-US">
                    <a:latin typeface="Ubuntu" panose="020B0504030602030204" pitchFamily="34" charset="0"/>
                  </a:rPr>
                  <a:t>Annual grass yield (t DM/ha)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Ubuntu" panose="020B0504030602030204" pitchFamily="34" charset="0"/>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Ubuntu" panose="020B0504030602030204" pitchFamily="34" charset="0"/>
                <a:ea typeface="+mn-ea"/>
                <a:cs typeface="+mn-cs"/>
              </a:defRPr>
            </a:pPr>
            <a:endParaRPr lang="en-US"/>
          </a:p>
        </c:txPr>
        <c:crossAx val="136428064"/>
        <c:crosses val="autoZero"/>
        <c:crossBetween val="midCat"/>
        <c:majorUnit val="1"/>
      </c:valAx>
      <c:spPr>
        <a:noFill/>
        <a:ln>
          <a:noFill/>
        </a:ln>
        <a:effectLst/>
      </c:spPr>
    </c:plotArea>
    <c:legend>
      <c:legendPos val="t"/>
      <c:legendEntry>
        <c:idx val="0"/>
        <c:delete val="1"/>
      </c:legendEntry>
      <c:layout>
        <c:manualLayout>
          <c:xMode val="edge"/>
          <c:yMode val="edge"/>
          <c:x val="0.2792681174219217"/>
          <c:y val="0.15601122996552827"/>
          <c:w val="0.48949450482954759"/>
          <c:h val="5.081914780198301E-2"/>
        </c:manualLayout>
      </c:layout>
      <c:overlay val="0"/>
      <c:spPr>
        <a:solidFill>
          <a:schemeClr val="bg1"/>
        </a:solidFill>
        <a:ln>
          <a:solidFill>
            <a:schemeClr val="bg2">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Ubuntu" panose="020B050403060203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127000" dist="76200" dir="5400000" algn="t" rotWithShape="0">
        <a:prstClr val="black">
          <a:alpha val="40000"/>
        </a:prstClr>
      </a:outerShdw>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4.pn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22</xdr:col>
      <xdr:colOff>38099</xdr:colOff>
      <xdr:row>0</xdr:row>
      <xdr:rowOff>0</xdr:rowOff>
    </xdr:from>
    <xdr:to>
      <xdr:col>25</xdr:col>
      <xdr:colOff>123825</xdr:colOff>
      <xdr:row>1</xdr:row>
      <xdr:rowOff>801514</xdr:rowOff>
    </xdr:to>
    <xdr:pic>
      <xdr:nvPicPr>
        <xdr:cNvPr id="2" name="Picture 1">
          <a:extLst>
            <a:ext uri="{FF2B5EF4-FFF2-40B4-BE49-F238E27FC236}">
              <a16:creationId xmlns:a16="http://schemas.microsoft.com/office/drawing/2014/main" id="{EB72FFFE-7136-41EB-A291-FA124142C713}"/>
            </a:ext>
          </a:extLst>
        </xdr:cNvPr>
        <xdr:cNvPicPr>
          <a:picLocks noChangeAspect="1"/>
        </xdr:cNvPicPr>
      </xdr:nvPicPr>
      <xdr:blipFill>
        <a:blip xmlns:r="http://schemas.openxmlformats.org/officeDocument/2006/relationships" r:embed="rId1"/>
        <a:stretch>
          <a:fillRect/>
        </a:stretch>
      </xdr:blipFill>
      <xdr:spPr>
        <a:xfrm>
          <a:off x="13668374" y="0"/>
          <a:ext cx="1914526" cy="9920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21</xdr:row>
      <xdr:rowOff>0</xdr:rowOff>
    </xdr:from>
    <xdr:to>
      <xdr:col>7</xdr:col>
      <xdr:colOff>908538</xdr:colOff>
      <xdr:row>44</xdr:row>
      <xdr:rowOff>14654</xdr:rowOff>
    </xdr:to>
    <xdr:graphicFrame macro="">
      <xdr:nvGraphicFramePr>
        <xdr:cNvPr id="13" name="Chart 12">
          <a:extLst>
            <a:ext uri="{FF2B5EF4-FFF2-40B4-BE49-F238E27FC236}">
              <a16:creationId xmlns:a16="http://schemas.microsoft.com/office/drawing/2014/main" id="{688680B4-2387-4515-88EC-296543FF86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25976</xdr:colOff>
      <xdr:row>49</xdr:row>
      <xdr:rowOff>155865</xdr:rowOff>
    </xdr:from>
    <xdr:to>
      <xdr:col>7</xdr:col>
      <xdr:colOff>961158</xdr:colOff>
      <xdr:row>71</xdr:row>
      <xdr:rowOff>95251</xdr:rowOff>
    </xdr:to>
    <xdr:graphicFrame macro="">
      <xdr:nvGraphicFramePr>
        <xdr:cNvPr id="3" name="Chart 2">
          <a:extLst>
            <a:ext uri="{FF2B5EF4-FFF2-40B4-BE49-F238E27FC236}">
              <a16:creationId xmlns:a16="http://schemas.microsoft.com/office/drawing/2014/main" id="{97982D14-8557-4FD6-A8B3-2707C459C4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103910</xdr:colOff>
      <xdr:row>88</xdr:row>
      <xdr:rowOff>103909</xdr:rowOff>
    </xdr:from>
    <xdr:to>
      <xdr:col>6</xdr:col>
      <xdr:colOff>1376796</xdr:colOff>
      <xdr:row>97</xdr:row>
      <xdr:rowOff>141529</xdr:rowOff>
    </xdr:to>
    <xdr:pic>
      <xdr:nvPicPr>
        <xdr:cNvPr id="2" name="Picture 1">
          <a:extLst>
            <a:ext uri="{FF2B5EF4-FFF2-40B4-BE49-F238E27FC236}">
              <a16:creationId xmlns:a16="http://schemas.microsoft.com/office/drawing/2014/main" id="{A0DB5EA9-1537-4CE5-9DCA-60927716F321}"/>
            </a:ext>
          </a:extLst>
        </xdr:cNvPr>
        <xdr:cNvPicPr>
          <a:picLocks noChangeAspect="1"/>
        </xdr:cNvPicPr>
      </xdr:nvPicPr>
      <xdr:blipFill>
        <a:blip xmlns:r="http://schemas.openxmlformats.org/officeDocument/2006/relationships" r:embed="rId3"/>
        <a:stretch>
          <a:fillRect/>
        </a:stretch>
      </xdr:blipFill>
      <xdr:spPr>
        <a:xfrm>
          <a:off x="2355274" y="19136591"/>
          <a:ext cx="5766954" cy="2383567"/>
        </a:xfrm>
        <a:prstGeom prst="rect">
          <a:avLst/>
        </a:prstGeom>
      </xdr:spPr>
    </xdr:pic>
    <xdr:clientData/>
  </xdr:twoCellAnchor>
  <xdr:twoCellAnchor editAs="oneCell">
    <xdr:from>
      <xdr:col>0</xdr:col>
      <xdr:colOff>69273</xdr:colOff>
      <xdr:row>0</xdr:row>
      <xdr:rowOff>1</xdr:rowOff>
    </xdr:from>
    <xdr:to>
      <xdr:col>2</xdr:col>
      <xdr:colOff>580159</xdr:colOff>
      <xdr:row>1</xdr:row>
      <xdr:rowOff>114334</xdr:rowOff>
    </xdr:to>
    <xdr:pic>
      <xdr:nvPicPr>
        <xdr:cNvPr id="5" name="Picture 4">
          <a:extLst>
            <a:ext uri="{FF2B5EF4-FFF2-40B4-BE49-F238E27FC236}">
              <a16:creationId xmlns:a16="http://schemas.microsoft.com/office/drawing/2014/main" id="{D78E201C-9342-4F8E-B16F-21B147F4869A}"/>
            </a:ext>
          </a:extLst>
        </xdr:cNvPr>
        <xdr:cNvPicPr>
          <a:picLocks noChangeAspect="1"/>
        </xdr:cNvPicPr>
      </xdr:nvPicPr>
      <xdr:blipFill>
        <a:blip xmlns:r="http://schemas.openxmlformats.org/officeDocument/2006/relationships" r:embed="rId4"/>
        <a:stretch>
          <a:fillRect/>
        </a:stretch>
      </xdr:blipFill>
      <xdr:spPr>
        <a:xfrm>
          <a:off x="69273" y="1"/>
          <a:ext cx="1853045" cy="945606"/>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0.8946</cdr:x>
      <cdr:y>0.09822</cdr:y>
    </cdr:from>
    <cdr:to>
      <cdr:x>0.9681</cdr:x>
      <cdr:y>0.156</cdr:y>
    </cdr:to>
    <cdr:pic>
      <cdr:nvPicPr>
        <cdr:cNvPr id="2" name="chart">
          <a:extLst xmlns:a="http://schemas.openxmlformats.org/drawingml/2006/main">
            <a:ext uri="{FF2B5EF4-FFF2-40B4-BE49-F238E27FC236}">
              <a16:creationId xmlns:a16="http://schemas.microsoft.com/office/drawing/2014/main" id="{3F773856-61AE-478E-88BF-7784F5E6401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839527" y="431800"/>
          <a:ext cx="561888" cy="254004"/>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0.10457</cdr:x>
      <cdr:y>0.14565</cdr:y>
    </cdr:from>
    <cdr:to>
      <cdr:x>0.18957</cdr:x>
      <cdr:y>0.20922</cdr:y>
    </cdr:to>
    <cdr:pic>
      <cdr:nvPicPr>
        <cdr:cNvPr id="2" name="chart">
          <a:extLst xmlns:a="http://schemas.openxmlformats.org/drawingml/2006/main">
            <a:ext uri="{FF2B5EF4-FFF2-40B4-BE49-F238E27FC236}">
              <a16:creationId xmlns:a16="http://schemas.microsoft.com/office/drawing/2014/main" id="{749332B4-1347-4092-81CF-6DD337A8986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802236" y="601599"/>
          <a:ext cx="652116" cy="262569"/>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xdr:from>
      <xdr:col>12</xdr:col>
      <xdr:colOff>76199</xdr:colOff>
      <xdr:row>2</xdr:row>
      <xdr:rowOff>71436</xdr:rowOff>
    </xdr:from>
    <xdr:to>
      <xdr:col>22</xdr:col>
      <xdr:colOff>581024</xdr:colOff>
      <xdr:row>24</xdr:row>
      <xdr:rowOff>114299</xdr:rowOff>
    </xdr:to>
    <xdr:graphicFrame macro="">
      <xdr:nvGraphicFramePr>
        <xdr:cNvPr id="3" name="Chart 2">
          <a:extLst>
            <a:ext uri="{FF2B5EF4-FFF2-40B4-BE49-F238E27FC236}">
              <a16:creationId xmlns:a16="http://schemas.microsoft.com/office/drawing/2014/main" id="{93AA75C5-9557-4FB6-BD75-34691CE211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0</xdr:colOff>
      <xdr:row>26</xdr:row>
      <xdr:rowOff>0</xdr:rowOff>
    </xdr:from>
    <xdr:to>
      <xdr:col>22</xdr:col>
      <xdr:colOff>561143</xdr:colOff>
      <xdr:row>52</xdr:row>
      <xdr:rowOff>180333</xdr:rowOff>
    </xdr:to>
    <xdr:pic>
      <xdr:nvPicPr>
        <xdr:cNvPr id="2" name="Picture 1">
          <a:extLst>
            <a:ext uri="{FF2B5EF4-FFF2-40B4-BE49-F238E27FC236}">
              <a16:creationId xmlns:a16="http://schemas.microsoft.com/office/drawing/2014/main" id="{DF9C222F-66C4-4423-96EA-4EC8F779280A}"/>
            </a:ext>
          </a:extLst>
        </xdr:cNvPr>
        <xdr:cNvPicPr>
          <a:picLocks noChangeAspect="1"/>
        </xdr:cNvPicPr>
      </xdr:nvPicPr>
      <xdr:blipFill>
        <a:blip xmlns:r="http://schemas.openxmlformats.org/officeDocument/2006/relationships" r:embed="rId2"/>
        <a:stretch>
          <a:fillRect/>
        </a:stretch>
      </xdr:blipFill>
      <xdr:spPr>
        <a:xfrm>
          <a:off x="7315200" y="4953000"/>
          <a:ext cx="6657143" cy="5133333"/>
        </a:xfrm>
        <a:prstGeom prst="rect">
          <a:avLst/>
        </a:prstGeom>
      </xdr:spPr>
    </xdr:pic>
    <xdr:clientData/>
  </xdr:twoCellAnchor>
  <xdr:twoCellAnchor>
    <xdr:from>
      <xdr:col>12</xdr:col>
      <xdr:colOff>47625</xdr:colOff>
      <xdr:row>54</xdr:row>
      <xdr:rowOff>71437</xdr:rowOff>
    </xdr:from>
    <xdr:to>
      <xdr:col>22</xdr:col>
      <xdr:colOff>561975</xdr:colOff>
      <xdr:row>75</xdr:row>
      <xdr:rowOff>66675</xdr:rowOff>
    </xdr:to>
    <xdr:graphicFrame macro="">
      <xdr:nvGraphicFramePr>
        <xdr:cNvPr id="11" name="Chart 10">
          <a:extLst>
            <a:ext uri="{FF2B5EF4-FFF2-40B4-BE49-F238E27FC236}">
              <a16:creationId xmlns:a16="http://schemas.microsoft.com/office/drawing/2014/main" id="{8505FB75-30CF-4508-AE17-82FB8693A6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0.10231</cdr:x>
      <cdr:y>0.19387</cdr:y>
    </cdr:from>
    <cdr:to>
      <cdr:x>0.18731</cdr:x>
      <cdr:y>0.25744</cdr:y>
    </cdr:to>
    <cdr:pic>
      <cdr:nvPicPr>
        <cdr:cNvPr id="2" name="chart">
          <a:extLst xmlns:a="http://schemas.openxmlformats.org/drawingml/2006/main">
            <a:ext uri="{FF2B5EF4-FFF2-40B4-BE49-F238E27FC236}">
              <a16:creationId xmlns:a16="http://schemas.microsoft.com/office/drawing/2014/main" id="{749332B4-1347-4092-81CF-6DD337A8986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76275" y="774657"/>
          <a:ext cx="561888" cy="254004"/>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hdb.org.uk/" TargetMode="External"/><Relationship Id="rId1" Type="http://schemas.openxmlformats.org/officeDocument/2006/relationships/hyperlink" Target="mailto:mark.topliff@ahdb.org.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ahdb.org.uk/forage-cost-calculator?msclkid=a8c3b190a5fe11ec97f3a5851bb8c1ae" TargetMode="External"/><Relationship Id="rId7" Type="http://schemas.openxmlformats.org/officeDocument/2006/relationships/drawing" Target="../drawings/drawing2.xml"/><Relationship Id="rId2" Type="http://schemas.openxmlformats.org/officeDocument/2006/relationships/hyperlink" Target="https://ahdb.org.uk/documents/RB209/RB209_Section3.pdf" TargetMode="External"/><Relationship Id="rId1" Type="http://schemas.openxmlformats.org/officeDocument/2006/relationships/hyperlink" Target="https://ahdb.org.uk/feed-and-forage-calculator?msclkid=a8c361d2a5fe11ec9f1720faef2aab07" TargetMode="External"/><Relationship Id="rId6" Type="http://schemas.openxmlformats.org/officeDocument/2006/relationships/printerSettings" Target="../printerSettings/printerSettings2.bin"/><Relationship Id="rId5" Type="http://schemas.openxmlformats.org/officeDocument/2006/relationships/hyperlink" Target="https://ahdb.org.uk/knowledge-library/slurry-wizard" TargetMode="External"/><Relationship Id="rId4" Type="http://schemas.openxmlformats.org/officeDocument/2006/relationships/hyperlink" Target="https://ahdb.org.uk/knowledge-library/forage-for-knowledge?msclkid=243b6b60a60311ec81ba7659728c5f97"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2E5B4-ED26-49D5-816D-EBCA490E0245}">
  <sheetPr>
    <tabColor rgb="FF00B050"/>
  </sheetPr>
  <dimension ref="A2:V22"/>
  <sheetViews>
    <sheetView showGridLines="0" showRowColHeaders="0" tabSelected="1" zoomScale="90" zoomScaleNormal="90" workbookViewId="0">
      <selection activeCell="B6" sqref="B6:G6"/>
    </sheetView>
  </sheetViews>
  <sheetFormatPr defaultRowHeight="15" x14ac:dyDescent="0.25"/>
  <cols>
    <col min="2" max="2" width="12.42578125" customWidth="1"/>
  </cols>
  <sheetData>
    <row r="2" spans="1:22" ht="98.25" customHeight="1" x14ac:dyDescent="0.5">
      <c r="B2" s="3" t="s">
        <v>30</v>
      </c>
    </row>
    <row r="3" spans="1:22" ht="15.75" thickBot="1" x14ac:dyDescent="0.3"/>
    <row r="4" spans="1:22" ht="284.25" customHeight="1" thickBot="1" x14ac:dyDescent="0.3">
      <c r="B4" s="70" t="s">
        <v>64</v>
      </c>
      <c r="C4" s="71"/>
      <c r="D4" s="71"/>
      <c r="E4" s="71"/>
      <c r="F4" s="71"/>
      <c r="G4" s="71"/>
      <c r="H4" s="71"/>
      <c r="I4" s="71"/>
      <c r="J4" s="71"/>
      <c r="K4" s="71"/>
      <c r="L4" s="71"/>
      <c r="M4" s="71"/>
      <c r="N4" s="71"/>
      <c r="O4" s="71"/>
      <c r="P4" s="71"/>
      <c r="Q4" s="71"/>
      <c r="R4" s="71"/>
      <c r="S4" s="71"/>
      <c r="T4" s="71"/>
      <c r="U4" s="71"/>
      <c r="V4" s="72"/>
    </row>
    <row r="5" spans="1:22" ht="15.75" thickBot="1" x14ac:dyDescent="0.3"/>
    <row r="6" spans="1:22" ht="24" customHeight="1" thickBot="1" x14ac:dyDescent="0.3">
      <c r="A6" s="13"/>
      <c r="B6" s="73" t="s">
        <v>63</v>
      </c>
      <c r="C6" s="74"/>
      <c r="D6" s="74"/>
      <c r="E6" s="74"/>
      <c r="F6" s="74"/>
      <c r="G6" s="75"/>
      <c r="H6" s="14"/>
      <c r="V6" t="s">
        <v>72</v>
      </c>
    </row>
    <row r="8" spans="1:22" ht="15.75" thickBot="1" x14ac:dyDescent="0.3"/>
    <row r="9" spans="1:22" ht="15.75" x14ac:dyDescent="0.25">
      <c r="B9" s="10" t="s">
        <v>49</v>
      </c>
      <c r="C9" s="10"/>
      <c r="D9" s="10"/>
      <c r="E9" s="10"/>
      <c r="F9" s="10"/>
      <c r="G9" s="10"/>
      <c r="H9" s="10"/>
      <c r="I9" s="10"/>
      <c r="J9" s="10"/>
      <c r="K9" s="10"/>
      <c r="L9" s="10"/>
      <c r="M9" s="10"/>
      <c r="N9" s="10"/>
      <c r="O9" s="10"/>
      <c r="P9" s="10"/>
      <c r="Q9" s="10"/>
      <c r="R9" s="10"/>
      <c r="S9" s="10"/>
      <c r="T9" s="10"/>
      <c r="U9" s="10"/>
      <c r="V9" s="10"/>
    </row>
    <row r="10" spans="1:22" ht="15.75" x14ac:dyDescent="0.25">
      <c r="B10" s="11"/>
      <c r="C10" s="11"/>
      <c r="D10" s="11"/>
      <c r="E10" s="11"/>
      <c r="F10" s="11"/>
      <c r="G10" s="11"/>
      <c r="H10" s="11"/>
    </row>
    <row r="11" spans="1:22" ht="60.75" customHeight="1" x14ac:dyDescent="0.25">
      <c r="B11" s="76" t="s">
        <v>50</v>
      </c>
      <c r="C11" s="76"/>
      <c r="D11" s="76"/>
      <c r="E11" s="76"/>
      <c r="F11" s="76"/>
      <c r="G11" s="76"/>
      <c r="H11" s="76"/>
      <c r="I11" s="76"/>
      <c r="J11" s="76"/>
      <c r="K11" s="76"/>
      <c r="L11" s="76"/>
      <c r="M11" s="76"/>
      <c r="N11" s="76"/>
      <c r="O11" s="76"/>
      <c r="P11" s="76"/>
      <c r="Q11" s="76"/>
      <c r="R11" s="76"/>
      <c r="S11" s="76"/>
      <c r="T11" s="76"/>
      <c r="U11" s="76"/>
      <c r="V11" s="76"/>
    </row>
    <row r="12" spans="1:22" ht="15.75" x14ac:dyDescent="0.25">
      <c r="B12" s="11"/>
      <c r="C12" s="12"/>
      <c r="D12" s="12"/>
      <c r="E12" s="12"/>
      <c r="F12" s="12"/>
      <c r="G12" s="12"/>
      <c r="H12" s="12"/>
    </row>
    <row r="13" spans="1:22" x14ac:dyDescent="0.25">
      <c r="B13" s="77" t="s">
        <v>51</v>
      </c>
      <c r="C13" s="77"/>
      <c r="D13" s="77"/>
      <c r="E13" s="77"/>
      <c r="F13" s="77"/>
      <c r="G13" s="77"/>
      <c r="H13" s="77"/>
      <c r="I13" s="77"/>
      <c r="J13" s="77"/>
      <c r="K13" s="77"/>
      <c r="L13" s="77"/>
      <c r="M13" s="77"/>
      <c r="N13" s="77"/>
      <c r="O13" s="77"/>
      <c r="P13" s="77"/>
      <c r="Q13" s="77"/>
      <c r="R13" s="77"/>
      <c r="S13" s="77"/>
      <c r="T13" s="77"/>
      <c r="U13" s="77"/>
      <c r="V13" s="77"/>
    </row>
    <row r="14" spans="1:22" ht="16.5" thickBot="1" x14ac:dyDescent="0.3">
      <c r="B14" s="15"/>
      <c r="C14" s="15"/>
      <c r="D14" s="15"/>
      <c r="E14" s="15"/>
      <c r="F14" s="15"/>
      <c r="G14" s="15"/>
      <c r="H14" s="15"/>
      <c r="I14" s="15"/>
      <c r="J14" s="15"/>
      <c r="K14" s="15"/>
      <c r="L14" s="15"/>
      <c r="M14" s="15"/>
      <c r="N14" s="15"/>
      <c r="O14" s="15"/>
      <c r="P14" s="15"/>
      <c r="Q14" s="15"/>
      <c r="R14" s="15"/>
      <c r="S14" s="15"/>
      <c r="T14" s="15"/>
      <c r="U14" s="15"/>
      <c r="V14" s="15"/>
    </row>
    <row r="15" spans="1:22" ht="15.75" x14ac:dyDescent="0.25">
      <c r="B15" s="10" t="s">
        <v>54</v>
      </c>
      <c r="C15" s="10"/>
      <c r="D15" s="10"/>
      <c r="E15" s="10"/>
      <c r="F15" s="10"/>
      <c r="G15" s="10"/>
      <c r="H15" s="10"/>
      <c r="I15" s="10"/>
      <c r="J15" s="10"/>
      <c r="K15" s="10"/>
      <c r="L15" s="10"/>
      <c r="M15" s="10"/>
      <c r="N15" s="10"/>
      <c r="O15" s="10"/>
      <c r="P15" s="10"/>
      <c r="Q15" s="10"/>
      <c r="R15" s="10"/>
      <c r="S15" s="10"/>
      <c r="T15" s="10"/>
      <c r="U15" s="10"/>
      <c r="V15" s="10"/>
    </row>
    <row r="16" spans="1:22" ht="15.75" x14ac:dyDescent="0.25">
      <c r="B16" s="11"/>
      <c r="C16" s="11"/>
      <c r="D16" s="11"/>
      <c r="E16" s="11"/>
      <c r="F16" s="11"/>
      <c r="G16" s="11"/>
      <c r="H16" s="11"/>
    </row>
    <row r="17" spans="2:22" ht="84.75" customHeight="1" x14ac:dyDescent="0.25">
      <c r="B17" s="16" t="s">
        <v>55</v>
      </c>
      <c r="C17" s="76" t="s">
        <v>56</v>
      </c>
      <c r="D17" s="76"/>
      <c r="E17" s="76"/>
      <c r="F17" s="76"/>
      <c r="G17" s="76"/>
      <c r="H17" s="76"/>
      <c r="I17" s="76"/>
    </row>
    <row r="18" spans="2:22" ht="15.75" x14ac:dyDescent="0.25">
      <c r="B18" s="17"/>
      <c r="C18" s="18"/>
      <c r="D18" s="18"/>
      <c r="E18" s="18"/>
      <c r="F18" s="18"/>
      <c r="G18" s="18"/>
      <c r="H18" s="18"/>
    </row>
    <row r="19" spans="2:22" ht="15.75" x14ac:dyDescent="0.25">
      <c r="B19" s="18" t="s">
        <v>57</v>
      </c>
      <c r="C19" s="17" t="s">
        <v>58</v>
      </c>
      <c r="D19" s="17"/>
      <c r="E19" s="17"/>
      <c r="F19" s="17"/>
      <c r="G19" s="17"/>
      <c r="H19" s="17"/>
    </row>
    <row r="20" spans="2:22" ht="15.75" x14ac:dyDescent="0.25">
      <c r="B20" s="19" t="s">
        <v>59</v>
      </c>
      <c r="C20" s="20" t="s">
        <v>60</v>
      </c>
      <c r="D20" s="21"/>
      <c r="E20" s="21"/>
      <c r="F20" s="21"/>
      <c r="G20" s="21"/>
      <c r="H20" s="21"/>
    </row>
    <row r="21" spans="2:22" ht="15.75" x14ac:dyDescent="0.25">
      <c r="B21" s="19" t="s">
        <v>61</v>
      </c>
      <c r="C21" s="22" t="s">
        <v>62</v>
      </c>
      <c r="D21" s="22"/>
      <c r="E21" s="22"/>
      <c r="F21" s="22"/>
      <c r="G21" s="22"/>
      <c r="H21" s="22"/>
    </row>
    <row r="22" spans="2:22" ht="16.5" thickBot="1" x14ac:dyDescent="0.3">
      <c r="B22" s="23"/>
      <c r="C22" s="24"/>
      <c r="D22" s="23"/>
      <c r="E22" s="23"/>
      <c r="F22" s="23"/>
      <c r="G22" s="23"/>
      <c r="H22" s="23"/>
      <c r="I22" s="23"/>
      <c r="J22" s="23"/>
      <c r="K22" s="23"/>
      <c r="L22" s="23"/>
      <c r="M22" s="23"/>
      <c r="N22" s="23"/>
      <c r="O22" s="23"/>
      <c r="P22" s="23"/>
      <c r="Q22" s="23"/>
      <c r="R22" s="23"/>
      <c r="S22" s="23"/>
      <c r="T22" s="23"/>
      <c r="U22" s="23"/>
      <c r="V22" s="23"/>
    </row>
  </sheetData>
  <sheetProtection algorithmName="SHA-512" hashValue="0q47waIdVeDohic3QJDy3uv0oknAKqlUJlcDZOu/GVfBJhOWhMZAdiK1KgC//uWP1OiFU+nGGmqOC9U0vUzOGA==" saltValue="jm2sSUiMJnfghuUtFwLv/A==" spinCount="100000" sheet="1" objects="1" scenarios="1" selectLockedCells="1"/>
  <mergeCells count="5">
    <mergeCell ref="B4:V4"/>
    <mergeCell ref="B6:G6"/>
    <mergeCell ref="B11:V11"/>
    <mergeCell ref="B13:V13"/>
    <mergeCell ref="C17:I17"/>
  </mergeCells>
  <hyperlinks>
    <hyperlink ref="B6:F6" location="'Mix and match calculator'!D4" display="Click here to go to 'mix and match' calculator" xr:uid="{FCBC258C-0B39-40B5-9888-3DC198B835DD}"/>
    <hyperlink ref="C20" r:id="rId1" xr:uid="{C7511205-B01D-45DA-BA3C-A1F4404D230B}"/>
    <hyperlink ref="C21" r:id="rId2" xr:uid="{129BE5A9-B4E8-4438-9392-981E17B43C3A}"/>
    <hyperlink ref="B6:G6" location="'Grass value N fert Calculator'!E5" display="Click here to go to the calculator" xr:uid="{170949F4-6BE1-41FC-979D-5BC18990CF17}"/>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D2463-F017-4C59-9F42-299B0C3E3866}">
  <sheetPr>
    <tabColor theme="7"/>
  </sheetPr>
  <dimension ref="A1:U124"/>
  <sheetViews>
    <sheetView showGridLines="0" zoomScale="130" zoomScaleNormal="130" workbookViewId="0">
      <selection activeCell="E5" sqref="E5"/>
    </sheetView>
  </sheetViews>
  <sheetFormatPr defaultRowHeight="15" x14ac:dyDescent="0.25"/>
  <cols>
    <col min="1" max="1" width="9.140625" style="25"/>
    <col min="2" max="2" width="11" style="25" customWidth="1"/>
    <col min="3" max="3" width="13.5703125" style="25" customWidth="1"/>
    <col min="4" max="4" width="39.85546875" style="25" customWidth="1"/>
    <col min="5" max="6" width="13.7109375" style="25" customWidth="1"/>
    <col min="7" max="7" width="34.85546875" style="25" customWidth="1"/>
    <col min="8" max="8" width="14.7109375" style="25" customWidth="1"/>
    <col min="9" max="9" width="14" style="25" customWidth="1"/>
    <col min="10" max="16384" width="9.140625" style="25"/>
  </cols>
  <sheetData>
    <row r="1" spans="1:15" ht="65.25" customHeight="1" x14ac:dyDescent="0.25"/>
    <row r="2" spans="1:15" ht="44.25" customHeight="1" x14ac:dyDescent="0.4">
      <c r="B2" s="26" t="s">
        <v>30</v>
      </c>
    </row>
    <row r="3" spans="1:15" ht="14.25" customHeight="1" x14ac:dyDescent="0.4">
      <c r="A3" s="27"/>
    </row>
    <row r="4" spans="1:15" ht="10.5" customHeight="1" x14ac:dyDescent="0.25">
      <c r="E4" s="28"/>
    </row>
    <row r="5" spans="1:15" ht="15" customHeight="1" x14ac:dyDescent="0.25">
      <c r="B5" s="79" t="s">
        <v>23</v>
      </c>
      <c r="C5" s="90"/>
      <c r="D5" s="29" t="s">
        <v>11</v>
      </c>
      <c r="E5" s="4"/>
      <c r="F5" s="30"/>
      <c r="G5" s="30" t="s">
        <v>16</v>
      </c>
      <c r="H5" s="8"/>
      <c r="I5" s="31"/>
      <c r="J5" s="31"/>
      <c r="K5" s="31"/>
      <c r="L5" s="31"/>
      <c r="M5" s="31"/>
      <c r="N5" s="31"/>
      <c r="O5" s="31"/>
    </row>
    <row r="6" spans="1:15" ht="15" customHeight="1" x14ac:dyDescent="0.25">
      <c r="B6" s="79"/>
      <c r="C6" s="90"/>
      <c r="D6" s="32" t="s">
        <v>12</v>
      </c>
      <c r="E6" s="5"/>
      <c r="F6" s="33"/>
      <c r="G6" s="33" t="s">
        <v>17</v>
      </c>
      <c r="H6" s="9">
        <v>0.86</v>
      </c>
      <c r="I6" s="31"/>
      <c r="J6" s="31"/>
      <c r="K6" s="31"/>
      <c r="L6" s="31"/>
      <c r="M6" s="31"/>
      <c r="N6" s="31"/>
      <c r="O6" s="31"/>
    </row>
    <row r="7" spans="1:15" ht="15.75" x14ac:dyDescent="0.25">
      <c r="B7" s="79"/>
      <c r="C7" s="90"/>
      <c r="D7" s="32" t="s">
        <v>13</v>
      </c>
      <c r="E7" s="6">
        <v>15</v>
      </c>
      <c r="F7" s="33"/>
      <c r="G7" s="33" t="s">
        <v>1</v>
      </c>
      <c r="H7" s="34">
        <f>IFERROR(H5/H6,"")</f>
        <v>0</v>
      </c>
      <c r="I7" s="31"/>
      <c r="J7" s="35"/>
      <c r="K7" s="36"/>
      <c r="L7" s="31"/>
      <c r="M7" s="31"/>
      <c r="N7" s="31"/>
      <c r="O7" s="31"/>
    </row>
    <row r="8" spans="1:15" ht="15.75" x14ac:dyDescent="0.25">
      <c r="B8" s="79"/>
      <c r="C8" s="90"/>
      <c r="D8" s="32" t="s">
        <v>0</v>
      </c>
      <c r="E8" s="7"/>
      <c r="F8" s="33"/>
      <c r="G8" s="33"/>
      <c r="H8" s="34"/>
      <c r="I8" s="31"/>
      <c r="J8" s="31"/>
      <c r="K8" s="31"/>
      <c r="L8" s="31"/>
      <c r="M8" s="31"/>
      <c r="N8" s="31"/>
      <c r="O8" s="31"/>
    </row>
    <row r="9" spans="1:15" ht="15.75" x14ac:dyDescent="0.25">
      <c r="B9" s="79"/>
      <c r="C9" s="90"/>
      <c r="D9" s="32" t="s">
        <v>14</v>
      </c>
      <c r="E9" s="7"/>
      <c r="F9" s="33"/>
      <c r="G9" s="33"/>
      <c r="H9" s="37"/>
      <c r="I9" s="31"/>
      <c r="J9" s="31"/>
      <c r="K9" s="31"/>
      <c r="L9" s="31"/>
      <c r="M9" s="31"/>
      <c r="N9" s="31"/>
      <c r="O9" s="31"/>
    </row>
    <row r="10" spans="1:15" ht="15.75" x14ac:dyDescent="0.25">
      <c r="B10" s="79"/>
      <c r="C10" s="90"/>
      <c r="D10" s="38" t="s">
        <v>15</v>
      </c>
      <c r="E10" s="39" t="str">
        <f>IFERROR((E7*E8)/E9,"")</f>
        <v/>
      </c>
      <c r="F10" s="39"/>
      <c r="G10" s="40"/>
      <c r="H10" s="41"/>
      <c r="I10" s="31"/>
      <c r="J10" s="31"/>
      <c r="K10" s="31"/>
      <c r="L10" s="31"/>
      <c r="M10" s="31"/>
      <c r="N10" s="31"/>
      <c r="O10" s="31"/>
    </row>
    <row r="11" spans="1:15" ht="15.75" x14ac:dyDescent="0.25">
      <c r="B11" s="42"/>
      <c r="C11" s="31"/>
      <c r="D11" s="31"/>
      <c r="E11" s="31"/>
      <c r="F11" s="36"/>
      <c r="G11" s="31"/>
      <c r="H11" s="31"/>
      <c r="I11" s="31"/>
      <c r="J11" s="31"/>
      <c r="K11" s="31"/>
      <c r="L11" s="31"/>
      <c r="M11" s="31"/>
      <c r="N11" s="31"/>
      <c r="O11" s="31"/>
    </row>
    <row r="12" spans="1:15" ht="16.5" thickBot="1" x14ac:dyDescent="0.3">
      <c r="B12" s="42"/>
      <c r="C12" s="31"/>
      <c r="D12" s="67"/>
      <c r="E12" s="31"/>
      <c r="F12" s="31"/>
      <c r="G12" s="31"/>
      <c r="H12" s="31"/>
      <c r="I12" s="31"/>
      <c r="J12" s="31"/>
      <c r="K12" s="31"/>
      <c r="L12" s="31"/>
      <c r="M12" s="31"/>
      <c r="N12" s="31"/>
      <c r="O12" s="31"/>
    </row>
    <row r="13" spans="1:15" ht="54" customHeight="1" x14ac:dyDescent="0.25">
      <c r="B13" s="79" t="s">
        <v>24</v>
      </c>
      <c r="C13" s="90"/>
      <c r="D13" s="43" t="s">
        <v>45</v>
      </c>
      <c r="E13" s="44" t="s">
        <v>65</v>
      </c>
      <c r="F13" s="44" t="s">
        <v>69</v>
      </c>
      <c r="G13" s="44" t="s">
        <v>66</v>
      </c>
      <c r="H13" s="93" t="s">
        <v>26</v>
      </c>
      <c r="I13" s="94"/>
      <c r="J13" s="45"/>
      <c r="K13" s="45"/>
      <c r="L13" s="45"/>
      <c r="M13" s="45"/>
      <c r="N13" s="45"/>
    </row>
    <row r="14" spans="1:15" ht="56.25" customHeight="1" x14ac:dyDescent="0.25">
      <c r="B14" s="79"/>
      <c r="C14" s="90"/>
      <c r="D14" s="46" t="s">
        <v>8</v>
      </c>
      <c r="E14" s="47" t="str">
        <f>IFERROR((($E$5/1000)/E6)+E10,"")</f>
        <v/>
      </c>
      <c r="F14" s="47">
        <f>IFERROR(30*80%*(H7/1000),"")</f>
        <v>0</v>
      </c>
      <c r="G14" s="48" t="str">
        <f>IFERROR(F14/E14,"")</f>
        <v/>
      </c>
      <c r="H14" s="95" t="str">
        <f>IFERROR(IF(G14&gt;1,CONCATENATE("The grass feed value is worth ",ROUND(G14,1)," times more than the cost of the N fertiliser"),CONCATENATE("The grass feed value is worth less than the cost of the N fertiliser")),"")</f>
        <v/>
      </c>
      <c r="I14" s="96"/>
      <c r="J14" s="31"/>
      <c r="K14" s="31"/>
      <c r="L14" s="31"/>
      <c r="M14" s="31"/>
      <c r="N14" s="31"/>
    </row>
    <row r="15" spans="1:15" ht="55.5" customHeight="1" x14ac:dyDescent="0.25">
      <c r="B15" s="79"/>
      <c r="C15" s="90"/>
      <c r="D15" s="46" t="s">
        <v>9</v>
      </c>
      <c r="E15" s="47" t="str">
        <f>IFERROR((($E$5/1000)/E6)+E10,"")</f>
        <v/>
      </c>
      <c r="F15" s="47">
        <f>IFERROR(20*80%*(H7/1000),"")</f>
        <v>0</v>
      </c>
      <c r="G15" s="48" t="str">
        <f>IFERROR(F15/E15,"")</f>
        <v/>
      </c>
      <c r="H15" s="95" t="str">
        <f>IFERROR(IF(G15&gt;1,CONCATENATE("The grass feed value is worth ",ROUND(G15,1)," times more than the cost of the N fertiliser"),CONCATENATE("The grass feed value is worth less than the cost of the N fertiliser")),"")</f>
        <v/>
      </c>
      <c r="I15" s="96"/>
      <c r="J15" s="31"/>
      <c r="K15" s="31"/>
      <c r="L15" s="31"/>
      <c r="M15" s="31"/>
      <c r="N15" s="31"/>
    </row>
    <row r="16" spans="1:15" ht="56.25" customHeight="1" thickBot="1" x14ac:dyDescent="0.3">
      <c r="B16" s="79"/>
      <c r="C16" s="90"/>
      <c r="D16" s="49" t="s">
        <v>10</v>
      </c>
      <c r="E16" s="50" t="str">
        <f>IFERROR((($E$5/1000)/E6)+E10,"")</f>
        <v/>
      </c>
      <c r="F16" s="50">
        <f>IFERROR(10*80%*(H7/1000),"")</f>
        <v>0</v>
      </c>
      <c r="G16" s="51" t="str">
        <f>IFERROR(F16/E16,"")</f>
        <v/>
      </c>
      <c r="H16" s="97" t="str">
        <f>IFERROR(IF(G16&gt;1,CONCATENATE("The grass feed value is worth ",ROUND(G16,1)," times more than the cost of the N fertiliser"),CONCATENATE("The grass feed value is worth less than the cost of the N fertiliser")),"")</f>
        <v/>
      </c>
      <c r="I16" s="98"/>
      <c r="J16" s="31"/>
      <c r="K16" s="31"/>
      <c r="L16" s="31"/>
      <c r="M16" s="31"/>
      <c r="N16" s="31"/>
    </row>
    <row r="17" spans="2:7" ht="27.75" customHeight="1" x14ac:dyDescent="0.25">
      <c r="B17" s="52"/>
      <c r="C17" s="52"/>
      <c r="D17" s="68" t="s">
        <v>71</v>
      </c>
    </row>
    <row r="18" spans="2:7" ht="15" customHeight="1" x14ac:dyDescent="0.3">
      <c r="B18" s="52"/>
      <c r="C18" s="52"/>
      <c r="D18" s="53" t="s">
        <v>27</v>
      </c>
      <c r="E18" s="53"/>
      <c r="F18" s="53"/>
      <c r="G18" s="31"/>
    </row>
    <row r="19" spans="2:7" ht="16.5" x14ac:dyDescent="0.3">
      <c r="B19" s="31"/>
      <c r="C19" s="31"/>
      <c r="D19" s="53" t="s">
        <v>48</v>
      </c>
      <c r="E19" s="53"/>
      <c r="F19" s="53"/>
      <c r="G19" s="31"/>
    </row>
    <row r="20" spans="2:7" ht="16.5" x14ac:dyDescent="0.3">
      <c r="B20" s="31"/>
      <c r="C20" s="31"/>
      <c r="D20" s="53" t="s">
        <v>67</v>
      </c>
      <c r="E20" s="53"/>
      <c r="F20" s="53"/>
      <c r="G20" s="31"/>
    </row>
    <row r="21" spans="2:7" ht="15.75" x14ac:dyDescent="0.25">
      <c r="B21" s="31"/>
      <c r="C21" s="31"/>
    </row>
    <row r="22" spans="2:7" ht="15" customHeight="1" x14ac:dyDescent="0.25">
      <c r="B22" s="91" t="s">
        <v>25</v>
      </c>
      <c r="C22" s="91"/>
    </row>
    <row r="23" spans="2:7" ht="15" customHeight="1" x14ac:dyDescent="0.25">
      <c r="B23" s="91"/>
      <c r="C23" s="91"/>
    </row>
    <row r="24" spans="2:7" ht="15" customHeight="1" x14ac:dyDescent="0.25">
      <c r="B24" s="91"/>
      <c r="C24" s="91"/>
    </row>
    <row r="25" spans="2:7" ht="15" customHeight="1" x14ac:dyDescent="0.25">
      <c r="B25" s="91"/>
      <c r="C25" s="91"/>
    </row>
    <row r="26" spans="2:7" x14ac:dyDescent="0.25">
      <c r="B26" s="91"/>
      <c r="C26" s="91"/>
    </row>
    <row r="27" spans="2:7" x14ac:dyDescent="0.25">
      <c r="B27" s="91"/>
      <c r="C27" s="91"/>
    </row>
    <row r="28" spans="2:7" x14ac:dyDescent="0.25">
      <c r="B28" s="91"/>
      <c r="C28" s="91"/>
    </row>
    <row r="29" spans="2:7" x14ac:dyDescent="0.25">
      <c r="B29" s="91"/>
      <c r="C29" s="91"/>
    </row>
    <row r="30" spans="2:7" x14ac:dyDescent="0.25">
      <c r="B30" s="91"/>
      <c r="C30" s="91"/>
    </row>
    <row r="31" spans="2:7" x14ac:dyDescent="0.25">
      <c r="B31" s="91"/>
      <c r="C31" s="91"/>
    </row>
    <row r="32" spans="2:7" x14ac:dyDescent="0.25">
      <c r="B32" s="91"/>
      <c r="C32" s="91"/>
    </row>
    <row r="33" spans="2:8" x14ac:dyDescent="0.25">
      <c r="B33" s="91"/>
      <c r="C33" s="91"/>
    </row>
    <row r="34" spans="2:8" x14ac:dyDescent="0.25">
      <c r="B34" s="91"/>
      <c r="C34" s="91"/>
    </row>
    <row r="35" spans="2:8" x14ac:dyDescent="0.25">
      <c r="B35" s="91"/>
      <c r="C35" s="91"/>
    </row>
    <row r="36" spans="2:8" x14ac:dyDescent="0.25">
      <c r="B36" s="91"/>
      <c r="C36" s="91"/>
    </row>
    <row r="37" spans="2:8" x14ac:dyDescent="0.25">
      <c r="B37" s="91"/>
      <c r="C37" s="91"/>
    </row>
    <row r="38" spans="2:8" x14ac:dyDescent="0.25">
      <c r="B38" s="91"/>
      <c r="C38" s="91"/>
    </row>
    <row r="39" spans="2:8" x14ac:dyDescent="0.25">
      <c r="B39" s="91"/>
      <c r="C39" s="91"/>
    </row>
    <row r="40" spans="2:8" x14ac:dyDescent="0.25">
      <c r="B40" s="91"/>
      <c r="C40" s="91"/>
    </row>
    <row r="41" spans="2:8" x14ac:dyDescent="0.25">
      <c r="B41" s="91"/>
      <c r="C41" s="91"/>
    </row>
    <row r="42" spans="2:8" x14ac:dyDescent="0.25">
      <c r="B42" s="91"/>
      <c r="C42" s="91"/>
    </row>
    <row r="43" spans="2:8" x14ac:dyDescent="0.25">
      <c r="B43" s="91"/>
      <c r="C43" s="91"/>
    </row>
    <row r="44" spans="2:8" x14ac:dyDescent="0.25">
      <c r="B44" s="91"/>
      <c r="C44" s="91"/>
    </row>
    <row r="47" spans="2:8" ht="20.25" customHeight="1" x14ac:dyDescent="0.25">
      <c r="B47" s="92" t="s">
        <v>37</v>
      </c>
      <c r="C47" s="91"/>
      <c r="D47" s="88" t="s">
        <v>46</v>
      </c>
      <c r="E47" s="88"/>
      <c r="F47" s="88"/>
      <c r="G47" s="88"/>
      <c r="H47" s="88"/>
    </row>
    <row r="48" spans="2:8" ht="15" customHeight="1" x14ac:dyDescent="0.25">
      <c r="B48" s="91"/>
      <c r="C48" s="91"/>
      <c r="D48" s="88"/>
      <c r="E48" s="88"/>
      <c r="F48" s="88"/>
      <c r="G48" s="88"/>
      <c r="H48" s="88"/>
    </row>
    <row r="49" spans="2:8" ht="15" customHeight="1" x14ac:dyDescent="0.25">
      <c r="B49" s="91"/>
      <c r="C49" s="91"/>
      <c r="D49" s="88"/>
      <c r="E49" s="88"/>
      <c r="F49" s="88"/>
      <c r="G49" s="88"/>
      <c r="H49" s="88"/>
    </row>
    <row r="50" spans="2:8" ht="15" customHeight="1" x14ac:dyDescent="0.25">
      <c r="B50" s="91"/>
      <c r="C50" s="91"/>
      <c r="D50" s="54"/>
      <c r="E50" s="54"/>
      <c r="F50" s="54"/>
      <c r="G50" s="54"/>
      <c r="H50" s="54"/>
    </row>
    <row r="51" spans="2:8" ht="15" customHeight="1" x14ac:dyDescent="0.25">
      <c r="B51" s="91"/>
      <c r="C51" s="91"/>
      <c r="D51" s="54"/>
      <c r="E51" s="54"/>
      <c r="F51" s="54"/>
      <c r="G51" s="54"/>
      <c r="H51" s="54"/>
    </row>
    <row r="52" spans="2:8" ht="15" customHeight="1" x14ac:dyDescent="0.25">
      <c r="B52" s="91"/>
      <c r="C52" s="91"/>
      <c r="D52" s="54"/>
      <c r="E52" s="54"/>
      <c r="F52" s="54"/>
      <c r="G52" s="54"/>
      <c r="H52" s="54"/>
    </row>
    <row r="53" spans="2:8" x14ac:dyDescent="0.25">
      <c r="B53" s="91"/>
      <c r="C53" s="91"/>
    </row>
    <row r="54" spans="2:8" x14ac:dyDescent="0.25">
      <c r="B54" s="91"/>
      <c r="C54" s="91"/>
    </row>
    <row r="55" spans="2:8" x14ac:dyDescent="0.25">
      <c r="B55" s="91"/>
      <c r="C55" s="91"/>
    </row>
    <row r="56" spans="2:8" x14ac:dyDescent="0.25">
      <c r="B56" s="91"/>
      <c r="C56" s="91"/>
    </row>
    <row r="57" spans="2:8" x14ac:dyDescent="0.25">
      <c r="B57" s="91"/>
      <c r="C57" s="91"/>
    </row>
    <row r="58" spans="2:8" x14ac:dyDescent="0.25">
      <c r="B58" s="91"/>
      <c r="C58" s="91"/>
    </row>
    <row r="59" spans="2:8" x14ac:dyDescent="0.25">
      <c r="B59" s="91"/>
      <c r="C59" s="91"/>
    </row>
    <row r="60" spans="2:8" x14ac:dyDescent="0.25">
      <c r="B60" s="91"/>
      <c r="C60" s="91"/>
    </row>
    <row r="61" spans="2:8" x14ac:dyDescent="0.25">
      <c r="B61" s="91"/>
      <c r="C61" s="91"/>
    </row>
    <row r="62" spans="2:8" x14ac:dyDescent="0.25">
      <c r="B62" s="91"/>
      <c r="C62" s="91"/>
    </row>
    <row r="63" spans="2:8" x14ac:dyDescent="0.25">
      <c r="B63" s="91"/>
      <c r="C63" s="91"/>
    </row>
    <row r="64" spans="2:8" x14ac:dyDescent="0.25">
      <c r="B64" s="91"/>
      <c r="C64" s="91"/>
    </row>
    <row r="65" spans="2:8" x14ac:dyDescent="0.25">
      <c r="B65" s="91"/>
      <c r="C65" s="91"/>
    </row>
    <row r="66" spans="2:8" x14ac:dyDescent="0.25">
      <c r="B66" s="91"/>
      <c r="C66" s="91"/>
    </row>
    <row r="67" spans="2:8" x14ac:dyDescent="0.25">
      <c r="B67" s="91"/>
      <c r="C67" s="91"/>
    </row>
    <row r="68" spans="2:8" x14ac:dyDescent="0.25">
      <c r="B68" s="91"/>
      <c r="C68" s="91"/>
    </row>
    <row r="69" spans="2:8" x14ac:dyDescent="0.25">
      <c r="B69" s="91"/>
      <c r="C69" s="91"/>
    </row>
    <row r="73" spans="2:8" ht="15" customHeight="1" x14ac:dyDescent="0.25">
      <c r="D73" s="89" t="s">
        <v>40</v>
      </c>
      <c r="E73" s="89"/>
      <c r="F73" s="89"/>
      <c r="G73" s="89"/>
      <c r="H73" s="89"/>
    </row>
    <row r="74" spans="2:8" ht="15" customHeight="1" x14ac:dyDescent="0.25">
      <c r="D74" s="89"/>
      <c r="E74" s="89"/>
      <c r="F74" s="89"/>
      <c r="G74" s="89"/>
      <c r="H74" s="89"/>
    </row>
    <row r="75" spans="2:8" ht="15" customHeight="1" x14ac:dyDescent="0.25">
      <c r="D75" s="89"/>
      <c r="E75" s="89"/>
      <c r="F75" s="89"/>
      <c r="G75" s="89"/>
      <c r="H75" s="89"/>
    </row>
    <row r="76" spans="2:8" ht="15" customHeight="1" x14ac:dyDescent="0.25">
      <c r="D76" s="89"/>
      <c r="E76" s="89"/>
      <c r="F76" s="89"/>
      <c r="G76" s="89"/>
      <c r="H76" s="89"/>
    </row>
    <row r="77" spans="2:8" x14ac:dyDescent="0.25">
      <c r="D77" s="89"/>
      <c r="E77" s="89"/>
      <c r="F77" s="89"/>
      <c r="G77" s="89"/>
      <c r="H77" s="89"/>
    </row>
    <row r="78" spans="2:8" ht="15" customHeight="1" x14ac:dyDescent="0.25">
      <c r="D78" s="87" t="s">
        <v>39</v>
      </c>
      <c r="E78" s="87"/>
      <c r="F78" s="87"/>
      <c r="G78" s="87"/>
      <c r="H78" s="87"/>
    </row>
    <row r="79" spans="2:8" x14ac:dyDescent="0.25">
      <c r="D79" s="87"/>
      <c r="E79" s="87"/>
      <c r="F79" s="87"/>
      <c r="G79" s="87"/>
      <c r="H79" s="87"/>
    </row>
    <row r="80" spans="2:8" ht="15" customHeight="1" x14ac:dyDescent="0.25">
      <c r="D80" s="31" t="s">
        <v>18</v>
      </c>
      <c r="E80" s="31"/>
      <c r="F80" s="31"/>
      <c r="G80" s="66" t="s">
        <v>20</v>
      </c>
    </row>
    <row r="81" spans="2:8" ht="15" customHeight="1" x14ac:dyDescent="0.25">
      <c r="D81" s="31" t="s">
        <v>68</v>
      </c>
      <c r="E81" s="31"/>
      <c r="F81" s="31"/>
      <c r="G81" s="66" t="s">
        <v>19</v>
      </c>
    </row>
    <row r="82" spans="2:8" ht="15" customHeight="1" x14ac:dyDescent="0.25">
      <c r="D82" s="31" t="s">
        <v>21</v>
      </c>
      <c r="E82" s="31"/>
      <c r="F82" s="31"/>
      <c r="G82" s="66" t="s">
        <v>22</v>
      </c>
    </row>
    <row r="83" spans="2:8" ht="15" customHeight="1" x14ac:dyDescent="0.25">
      <c r="D83" s="31" t="s">
        <v>29</v>
      </c>
      <c r="G83" s="66" t="s">
        <v>28</v>
      </c>
    </row>
    <row r="84" spans="2:8" ht="15.75" x14ac:dyDescent="0.25">
      <c r="D84" s="31" t="s">
        <v>44</v>
      </c>
      <c r="G84" s="66" t="s">
        <v>38</v>
      </c>
    </row>
    <row r="85" spans="2:8" ht="15.75" x14ac:dyDescent="0.25">
      <c r="G85" s="55"/>
    </row>
    <row r="86" spans="2:8" x14ac:dyDescent="0.25">
      <c r="B86" s="78" t="s">
        <v>42</v>
      </c>
      <c r="C86" s="79"/>
    </row>
    <row r="87" spans="2:8" ht="15" customHeight="1" x14ac:dyDescent="0.25">
      <c r="B87" s="79"/>
      <c r="C87" s="79"/>
      <c r="D87" s="80" t="s">
        <v>41</v>
      </c>
      <c r="E87" s="81"/>
      <c r="F87" s="81"/>
      <c r="G87" s="81"/>
      <c r="H87" s="81"/>
    </row>
    <row r="88" spans="2:8" ht="15.75" customHeight="1" x14ac:dyDescent="0.25">
      <c r="B88" s="79"/>
      <c r="C88" s="79"/>
      <c r="D88" s="81"/>
      <c r="E88" s="81"/>
      <c r="F88" s="81"/>
      <c r="G88" s="81"/>
      <c r="H88" s="81"/>
    </row>
    <row r="89" spans="2:8" ht="15.75" customHeight="1" x14ac:dyDescent="0.25">
      <c r="B89" s="79"/>
      <c r="C89" s="79"/>
      <c r="D89" s="81"/>
      <c r="E89" s="81"/>
      <c r="F89" s="81"/>
      <c r="G89" s="81"/>
      <c r="H89" s="81"/>
    </row>
    <row r="90" spans="2:8" ht="15.75" x14ac:dyDescent="0.25">
      <c r="B90" s="79"/>
      <c r="C90" s="79"/>
      <c r="D90" s="31"/>
      <c r="E90" s="31"/>
      <c r="F90" s="31"/>
      <c r="G90" s="31"/>
    </row>
    <row r="91" spans="2:8" ht="15.75" x14ac:dyDescent="0.25">
      <c r="B91" s="79"/>
      <c r="C91" s="79"/>
      <c r="D91" s="31"/>
      <c r="E91" s="31"/>
      <c r="F91" s="31"/>
      <c r="G91" s="31"/>
      <c r="H91" s="31"/>
    </row>
    <row r="92" spans="2:8" ht="15.75" x14ac:dyDescent="0.25">
      <c r="D92" s="31"/>
      <c r="E92" s="31"/>
      <c r="F92" s="31"/>
      <c r="G92" s="31"/>
      <c r="H92" s="31"/>
    </row>
    <row r="93" spans="2:8" ht="15.75" x14ac:dyDescent="0.25">
      <c r="D93" s="31"/>
      <c r="E93" s="31"/>
      <c r="F93" s="31"/>
      <c r="G93" s="31"/>
      <c r="H93" s="31"/>
    </row>
    <row r="94" spans="2:8" ht="16.5" thickBot="1" x14ac:dyDescent="0.3">
      <c r="D94" s="31"/>
      <c r="E94" s="31"/>
      <c r="F94" s="31"/>
      <c r="G94" s="31"/>
    </row>
    <row r="95" spans="2:8" ht="57.75" thickBot="1" x14ac:dyDescent="0.35">
      <c r="B95" s="69" t="s">
        <v>70</v>
      </c>
      <c r="D95" s="31"/>
      <c r="E95" s="31"/>
      <c r="F95" s="31"/>
      <c r="G95" s="31"/>
      <c r="H95" s="31"/>
    </row>
    <row r="96" spans="2:8" ht="15.75" x14ac:dyDescent="0.25">
      <c r="D96" s="31"/>
      <c r="E96" s="31"/>
      <c r="F96" s="31"/>
      <c r="G96" s="31"/>
      <c r="H96" s="31"/>
    </row>
    <row r="97" spans="1:21" ht="15.75" x14ac:dyDescent="0.25">
      <c r="D97" s="31"/>
      <c r="E97" s="31"/>
      <c r="F97" s="31"/>
      <c r="G97" s="31"/>
      <c r="H97" s="31"/>
    </row>
    <row r="98" spans="1:21" ht="15.75" x14ac:dyDescent="0.25">
      <c r="D98" s="31"/>
      <c r="E98" s="31"/>
      <c r="F98" s="31"/>
      <c r="G98" s="31"/>
      <c r="H98" s="31"/>
    </row>
    <row r="99" spans="1:21" ht="15" customHeight="1" x14ac:dyDescent="0.25">
      <c r="D99" s="82" t="s">
        <v>47</v>
      </c>
      <c r="E99" s="83"/>
      <c r="F99" s="83"/>
      <c r="G99" s="83"/>
      <c r="H99" s="83"/>
    </row>
    <row r="100" spans="1:21" ht="15.75" customHeight="1" x14ac:dyDescent="0.25">
      <c r="D100" s="83"/>
      <c r="E100" s="83"/>
      <c r="F100" s="83"/>
      <c r="G100" s="83"/>
      <c r="H100" s="83"/>
    </row>
    <row r="101" spans="1:21" ht="15.75" customHeight="1" x14ac:dyDescent="0.25">
      <c r="D101" s="83"/>
      <c r="E101" s="83"/>
      <c r="F101" s="83"/>
      <c r="G101" s="83"/>
      <c r="H101" s="83"/>
    </row>
    <row r="102" spans="1:21" ht="15.75" customHeight="1" x14ac:dyDescent="0.25">
      <c r="D102" s="83"/>
      <c r="E102" s="83"/>
      <c r="F102" s="83"/>
      <c r="G102" s="83"/>
      <c r="H102" s="83"/>
    </row>
    <row r="103" spans="1:21" x14ac:dyDescent="0.25">
      <c r="D103" s="86" t="s">
        <v>43</v>
      </c>
      <c r="E103" s="86"/>
      <c r="F103" s="86"/>
      <c r="G103" s="86"/>
      <c r="H103" s="86"/>
    </row>
    <row r="104" spans="1:21" ht="36.75" customHeight="1" thickBot="1" x14ac:dyDescent="0.3">
      <c r="D104" s="86"/>
      <c r="E104" s="86"/>
      <c r="F104" s="86"/>
      <c r="G104" s="86"/>
      <c r="H104" s="86"/>
      <c r="J104" s="56"/>
      <c r="K104" s="56"/>
      <c r="L104" s="56"/>
      <c r="M104" s="56"/>
      <c r="N104" s="56"/>
    </row>
    <row r="105" spans="1:21" x14ac:dyDescent="0.25">
      <c r="A105" s="57" t="s">
        <v>49</v>
      </c>
      <c r="B105" s="57"/>
      <c r="C105" s="57"/>
      <c r="D105" s="57"/>
      <c r="E105" s="57"/>
      <c r="F105" s="57"/>
      <c r="G105" s="57"/>
      <c r="H105" s="57"/>
      <c r="I105" s="57"/>
      <c r="J105" s="58"/>
      <c r="K105" s="58"/>
      <c r="L105" s="58"/>
      <c r="M105" s="58"/>
      <c r="N105" s="58"/>
      <c r="O105" s="59"/>
      <c r="P105" s="59"/>
      <c r="Q105" s="59"/>
      <c r="R105" s="59"/>
      <c r="S105" s="59"/>
      <c r="T105" s="59"/>
      <c r="U105" s="59"/>
    </row>
    <row r="106" spans="1:21" ht="6" customHeight="1" x14ac:dyDescent="0.25">
      <c r="A106" s="60"/>
      <c r="B106" s="60"/>
      <c r="C106" s="60"/>
      <c r="D106" s="60"/>
      <c r="E106" s="60"/>
      <c r="F106" s="60"/>
      <c r="G106" s="60"/>
      <c r="H106" s="61"/>
      <c r="I106" s="61"/>
      <c r="J106" s="61"/>
      <c r="K106" s="61"/>
      <c r="L106" s="61"/>
      <c r="M106" s="61"/>
      <c r="N106" s="61"/>
      <c r="O106" s="61"/>
      <c r="P106" s="61"/>
      <c r="Q106" s="61"/>
      <c r="R106" s="61"/>
      <c r="S106" s="61"/>
      <c r="T106" s="61"/>
      <c r="U106" s="61"/>
    </row>
    <row r="107" spans="1:21" ht="15" customHeight="1" x14ac:dyDescent="0.25">
      <c r="A107" s="85" t="s">
        <v>50</v>
      </c>
      <c r="B107" s="85"/>
      <c r="C107" s="85"/>
      <c r="D107" s="85"/>
      <c r="E107" s="85"/>
      <c r="F107" s="85"/>
      <c r="G107" s="85"/>
      <c r="H107" s="85"/>
      <c r="I107" s="85"/>
      <c r="J107" s="62"/>
      <c r="K107" s="62"/>
      <c r="L107" s="62"/>
      <c r="M107" s="62"/>
      <c r="N107" s="62"/>
      <c r="O107" s="62"/>
      <c r="P107" s="62"/>
      <c r="Q107" s="62"/>
      <c r="R107" s="62"/>
      <c r="S107" s="62"/>
      <c r="T107" s="62"/>
      <c r="U107" s="62"/>
    </row>
    <row r="108" spans="1:21" ht="32.25" customHeight="1" x14ac:dyDescent="0.25">
      <c r="A108" s="85"/>
      <c r="B108" s="85"/>
      <c r="C108" s="85"/>
      <c r="D108" s="85"/>
      <c r="E108" s="85"/>
      <c r="F108" s="85"/>
      <c r="G108" s="85"/>
      <c r="H108" s="85"/>
      <c r="I108" s="85"/>
      <c r="J108" s="61"/>
      <c r="K108" s="61"/>
      <c r="L108" s="61"/>
      <c r="M108" s="61"/>
      <c r="N108" s="61"/>
      <c r="O108" s="61"/>
      <c r="P108" s="61"/>
      <c r="Q108" s="61"/>
      <c r="R108" s="61"/>
      <c r="S108" s="61"/>
      <c r="T108" s="61"/>
      <c r="U108" s="61"/>
    </row>
    <row r="109" spans="1:21" ht="15" customHeight="1" thickBot="1" x14ac:dyDescent="0.3">
      <c r="A109" s="84" t="s">
        <v>52</v>
      </c>
      <c r="B109" s="84"/>
      <c r="C109" s="84"/>
      <c r="D109" s="84"/>
      <c r="E109" s="84"/>
      <c r="F109" s="84"/>
      <c r="G109" s="84"/>
      <c r="H109" s="84"/>
      <c r="I109" s="84"/>
      <c r="J109" s="63"/>
      <c r="K109" s="63"/>
      <c r="L109" s="63"/>
      <c r="M109" s="63"/>
      <c r="N109" s="63"/>
      <c r="O109" s="63"/>
      <c r="P109" s="63"/>
      <c r="Q109" s="63"/>
      <c r="R109" s="63"/>
      <c r="S109" s="63"/>
      <c r="T109" s="63"/>
      <c r="U109" s="63"/>
    </row>
    <row r="110" spans="1:21" ht="15.75" x14ac:dyDescent="0.25">
      <c r="A110" s="64"/>
      <c r="B110" s="64"/>
      <c r="C110" s="64"/>
      <c r="D110" s="65"/>
      <c r="E110" s="65"/>
      <c r="F110" s="65"/>
      <c r="G110" s="65"/>
      <c r="H110" s="65"/>
      <c r="I110" s="64"/>
    </row>
    <row r="111" spans="1:21" ht="15.75" x14ac:dyDescent="0.25">
      <c r="D111" s="31"/>
      <c r="E111" s="31"/>
      <c r="F111" s="31"/>
      <c r="G111" s="31"/>
      <c r="H111" s="31"/>
    </row>
    <row r="112" spans="1:21" ht="15.75" x14ac:dyDescent="0.25">
      <c r="D112" s="31"/>
      <c r="E112" s="31"/>
      <c r="F112" s="31"/>
      <c r="G112" s="31"/>
      <c r="H112" s="31"/>
    </row>
    <row r="113" spans="4:8" ht="15.75" x14ac:dyDescent="0.25">
      <c r="D113" s="31"/>
      <c r="E113" s="31"/>
      <c r="F113" s="31"/>
      <c r="G113" s="31"/>
      <c r="H113" s="31"/>
    </row>
    <row r="114" spans="4:8" ht="15.75" x14ac:dyDescent="0.25">
      <c r="D114" s="31"/>
      <c r="E114" s="31"/>
      <c r="F114" s="31"/>
      <c r="G114" s="31"/>
      <c r="H114" s="31"/>
    </row>
    <row r="115" spans="4:8" ht="15.75" x14ac:dyDescent="0.25">
      <c r="D115" s="31"/>
      <c r="E115" s="31"/>
      <c r="F115" s="31"/>
      <c r="G115" s="31"/>
      <c r="H115" s="31"/>
    </row>
    <row r="116" spans="4:8" ht="15.75" x14ac:dyDescent="0.25">
      <c r="D116" s="31"/>
      <c r="E116" s="31"/>
      <c r="F116" s="31"/>
      <c r="G116" s="31"/>
      <c r="H116" s="31"/>
    </row>
    <row r="117" spans="4:8" ht="15.75" x14ac:dyDescent="0.25">
      <c r="D117" s="31"/>
      <c r="E117" s="31"/>
      <c r="F117" s="31"/>
      <c r="G117" s="31"/>
      <c r="H117" s="31"/>
    </row>
    <row r="118" spans="4:8" ht="15.75" x14ac:dyDescent="0.25">
      <c r="D118" s="31"/>
      <c r="E118" s="31"/>
      <c r="F118" s="31"/>
      <c r="G118" s="31"/>
      <c r="H118" s="31"/>
    </row>
    <row r="119" spans="4:8" ht="15.75" x14ac:dyDescent="0.25">
      <c r="D119" s="31"/>
      <c r="E119" s="31"/>
      <c r="F119" s="31"/>
      <c r="G119" s="31"/>
      <c r="H119" s="31"/>
    </row>
    <row r="120" spans="4:8" ht="15.75" x14ac:dyDescent="0.25">
      <c r="D120" s="31"/>
      <c r="E120" s="31"/>
      <c r="F120" s="31"/>
      <c r="G120" s="31"/>
      <c r="H120" s="31"/>
    </row>
    <row r="121" spans="4:8" ht="15.75" x14ac:dyDescent="0.25">
      <c r="D121" s="31"/>
      <c r="E121" s="31"/>
      <c r="F121" s="31"/>
      <c r="G121" s="31"/>
      <c r="H121" s="31"/>
    </row>
    <row r="122" spans="4:8" ht="15.75" x14ac:dyDescent="0.25">
      <c r="D122" s="31"/>
      <c r="E122" s="31"/>
      <c r="F122" s="31"/>
      <c r="G122" s="31"/>
      <c r="H122" s="31"/>
    </row>
    <row r="123" spans="4:8" ht="15.75" x14ac:dyDescent="0.25">
      <c r="D123" s="31"/>
      <c r="E123" s="31"/>
      <c r="F123" s="31"/>
      <c r="G123" s="31"/>
      <c r="H123" s="31"/>
    </row>
    <row r="124" spans="4:8" ht="15.75" x14ac:dyDescent="0.25">
      <c r="D124" s="31"/>
      <c r="E124" s="31"/>
      <c r="F124" s="31"/>
      <c r="G124" s="31"/>
      <c r="H124" s="31"/>
    </row>
  </sheetData>
  <sheetProtection algorithmName="SHA-512" hashValue="7mMRPMa17cXgXvgjuu58jVP4x00GEtgFpq7++JirG834UYOWbHNigyWnAboNWWFxBQVIMmUux88fpdKKPPRkmw==" saltValue="PLMvQSQadvKVh4AGq4x3dw==" spinCount="100000" sheet="1" objects="1" scenarios="1" selectLockedCells="1"/>
  <mergeCells count="17">
    <mergeCell ref="D78:H79"/>
    <mergeCell ref="D47:H49"/>
    <mergeCell ref="D73:H77"/>
    <mergeCell ref="B5:C10"/>
    <mergeCell ref="B13:C16"/>
    <mergeCell ref="B22:C44"/>
    <mergeCell ref="B47:C69"/>
    <mergeCell ref="H13:I13"/>
    <mergeCell ref="H14:I14"/>
    <mergeCell ref="H15:I15"/>
    <mergeCell ref="H16:I16"/>
    <mergeCell ref="B86:C91"/>
    <mergeCell ref="D87:H89"/>
    <mergeCell ref="D99:H102"/>
    <mergeCell ref="A109:I109"/>
    <mergeCell ref="A107:I108"/>
    <mergeCell ref="D103:H104"/>
  </mergeCells>
  <hyperlinks>
    <hyperlink ref="G81" r:id="rId1" display="https://ahdb.org.uk/feed-and-forage-calculator?msclkid=a8c361d2a5fe11ec9f1720faef2aab07" xr:uid="{FEA5F987-3B7C-4635-9938-A42659F1452E}"/>
    <hyperlink ref="G80" r:id="rId2" display="https://ahdb.org.uk/documents/RB209/RB209_Section3.pdf" xr:uid="{2C95F3CB-54C2-4464-9DB4-9295A4493DA7}"/>
    <hyperlink ref="G82" r:id="rId3" display="https://ahdb.org.uk/forage-cost-calculator?msclkid=a8c3b190a5fe11ec97f3a5851bb8c1ae" xr:uid="{6549C6D8-9070-45E6-8362-F13B20D7CB5C}"/>
    <hyperlink ref="G83" r:id="rId4" display="https://ahdb.org.uk/knowledge-library/forage-for-knowledge?msclkid=243b6b60a60311ec81ba7659728c5f97" xr:uid="{28A33878-C8A4-4C23-BF44-064A51C413BD}"/>
    <hyperlink ref="G84" r:id="rId5" xr:uid="{B790E19C-F215-43DC-A311-E368A3C73FF5}"/>
    <hyperlink ref="B95" location="'Grass value N fert Calculator'!D12" display="Click here to go back to the cost benefit result" xr:uid="{5600C34F-4DAB-4DDC-B543-20F621DC6646}"/>
    <hyperlink ref="D17" location="'Grass value N fert Calculator'!B95" display="Click here for grass growth class definitions and notes" xr:uid="{32B8265F-1E53-48B4-8D59-7F3A9E1D9D3A}"/>
  </hyperlinks>
  <pageMargins left="0.7" right="0.7" top="0.75" bottom="0.75" header="0.3" footer="0.3"/>
  <pageSetup paperSize="9" orientation="portrait" r:id="rId6"/>
  <drawing r:id="rId7"/>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EBD48-C9B5-4579-850B-94FA53C17972}">
  <dimension ref="A1:AJ63"/>
  <sheetViews>
    <sheetView showGridLines="0" showRowColHeaders="0" workbookViewId="0"/>
  </sheetViews>
  <sheetFormatPr defaultRowHeight="15" x14ac:dyDescent="0.25"/>
  <sheetData>
    <row r="1" spans="1:9" x14ac:dyDescent="0.25">
      <c r="A1" s="1" t="s">
        <v>53</v>
      </c>
    </row>
    <row r="2" spans="1:9" x14ac:dyDescent="0.25">
      <c r="B2" t="s">
        <v>2</v>
      </c>
      <c r="E2" t="s">
        <v>4</v>
      </c>
      <c r="F2" t="s">
        <v>5</v>
      </c>
      <c r="G2" t="s">
        <v>6</v>
      </c>
      <c r="H2" t="s">
        <v>3</v>
      </c>
      <c r="I2" t="s">
        <v>7</v>
      </c>
    </row>
    <row r="3" spans="1:9" x14ac:dyDescent="0.25">
      <c r="B3">
        <v>250</v>
      </c>
      <c r="C3" t="e">
        <f>(B3/1000)/('Grass value N fert Calculator'!$E$6)+'Grass value N fert Calculator'!$E$10</f>
        <v>#DIV/0!</v>
      </c>
      <c r="D3">
        <f>30*80%*('Grass value N fert Calculator'!$H$7/1000)</f>
        <v>0</v>
      </c>
      <c r="E3" t="e">
        <f>D3/C3</f>
        <v>#DIV/0!</v>
      </c>
    </row>
    <row r="4" spans="1:9" x14ac:dyDescent="0.25">
      <c r="B4">
        <v>350</v>
      </c>
      <c r="C4" t="e">
        <f>(B4/1000)/('Grass value N fert Calculator'!$E$6)+'Grass value N fert Calculator'!$E$10</f>
        <v>#DIV/0!</v>
      </c>
      <c r="D4">
        <f>30*80%*('Grass value N fert Calculator'!$H$7/1000)</f>
        <v>0</v>
      </c>
      <c r="E4" t="e">
        <f t="shared" ref="E4:E15" si="0">D4/C4</f>
        <v>#DIV/0!</v>
      </c>
    </row>
    <row r="5" spans="1:9" x14ac:dyDescent="0.25">
      <c r="B5">
        <v>450</v>
      </c>
      <c r="C5" t="e">
        <f>(B5/1000)/('Grass value N fert Calculator'!$E$6)+'Grass value N fert Calculator'!$E$10</f>
        <v>#DIV/0!</v>
      </c>
      <c r="D5">
        <f>30*80%*('Grass value N fert Calculator'!$H$7/1000)</f>
        <v>0</v>
      </c>
      <c r="E5" t="e">
        <f t="shared" si="0"/>
        <v>#DIV/0!</v>
      </c>
    </row>
    <row r="6" spans="1:9" x14ac:dyDescent="0.25">
      <c r="B6">
        <v>550</v>
      </c>
      <c r="C6" t="e">
        <f>(B6/1000)/('Grass value N fert Calculator'!$E$6)+'Grass value N fert Calculator'!$E$10</f>
        <v>#DIV/0!</v>
      </c>
      <c r="D6">
        <f>30*80%*('Grass value N fert Calculator'!$H$7/1000)</f>
        <v>0</v>
      </c>
      <c r="E6" t="e">
        <f t="shared" si="0"/>
        <v>#DIV/0!</v>
      </c>
    </row>
    <row r="7" spans="1:9" x14ac:dyDescent="0.25">
      <c r="B7">
        <v>650</v>
      </c>
      <c r="C7" t="e">
        <f>(B7/1000)/('Grass value N fert Calculator'!$E$6)+'Grass value N fert Calculator'!$E$10</f>
        <v>#DIV/0!</v>
      </c>
      <c r="D7">
        <f>30*80%*('Grass value N fert Calculator'!$H$7/1000)</f>
        <v>0</v>
      </c>
      <c r="E7" t="e">
        <f t="shared" si="0"/>
        <v>#DIV/0!</v>
      </c>
    </row>
    <row r="8" spans="1:9" x14ac:dyDescent="0.25">
      <c r="B8">
        <v>750</v>
      </c>
      <c r="C8" t="e">
        <f>(B8/1000)/('Grass value N fert Calculator'!$E$6)+'Grass value N fert Calculator'!$E$10</f>
        <v>#DIV/0!</v>
      </c>
      <c r="D8">
        <f>30*80%*('Grass value N fert Calculator'!$H$7/1000)</f>
        <v>0</v>
      </c>
      <c r="E8" t="e">
        <f t="shared" si="0"/>
        <v>#DIV/0!</v>
      </c>
    </row>
    <row r="9" spans="1:9" x14ac:dyDescent="0.25">
      <c r="B9">
        <v>850</v>
      </c>
      <c r="C9" t="e">
        <f>(B9/1000)/('Grass value N fert Calculator'!$E$6)+'Grass value N fert Calculator'!$E$10</f>
        <v>#DIV/0!</v>
      </c>
      <c r="D9">
        <f>30*80%*('Grass value N fert Calculator'!$H$7/1000)</f>
        <v>0</v>
      </c>
      <c r="E9" t="e">
        <f t="shared" si="0"/>
        <v>#DIV/0!</v>
      </c>
    </row>
    <row r="10" spans="1:9" x14ac:dyDescent="0.25">
      <c r="B10">
        <v>950</v>
      </c>
      <c r="C10" t="e">
        <f>(B10/1000)/('Grass value N fert Calculator'!$E$6)+'Grass value N fert Calculator'!$E$10</f>
        <v>#DIV/0!</v>
      </c>
      <c r="D10">
        <f>30*80%*('Grass value N fert Calculator'!$H$7/1000)</f>
        <v>0</v>
      </c>
      <c r="E10" t="e">
        <f t="shared" si="0"/>
        <v>#DIV/0!</v>
      </c>
      <c r="F10" s="2"/>
    </row>
    <row r="11" spans="1:9" x14ac:dyDescent="0.25">
      <c r="B11">
        <v>1050</v>
      </c>
      <c r="C11" t="e">
        <f>(B11/1000)/('Grass value N fert Calculator'!$E$6)+'Grass value N fert Calculator'!$E$10</f>
        <v>#DIV/0!</v>
      </c>
      <c r="D11">
        <f>30*80%*('Grass value N fert Calculator'!$H$7/1000)</f>
        <v>0</v>
      </c>
      <c r="E11" t="e">
        <f t="shared" si="0"/>
        <v>#DIV/0!</v>
      </c>
      <c r="F11" s="2"/>
    </row>
    <row r="12" spans="1:9" x14ac:dyDescent="0.25">
      <c r="B12">
        <v>1150</v>
      </c>
      <c r="C12" t="e">
        <f>(B12/1000)/('Grass value N fert Calculator'!$E$6)+'Grass value N fert Calculator'!$E$10</f>
        <v>#DIV/0!</v>
      </c>
      <c r="D12">
        <f>30*80%*('Grass value N fert Calculator'!$H$7/1000)</f>
        <v>0</v>
      </c>
      <c r="E12" t="e">
        <f t="shared" si="0"/>
        <v>#DIV/0!</v>
      </c>
      <c r="F12" s="2"/>
    </row>
    <row r="13" spans="1:9" x14ac:dyDescent="0.25">
      <c r="B13">
        <v>1250</v>
      </c>
      <c r="C13" t="e">
        <f>(B13/1000)/('Grass value N fert Calculator'!$E$6)+'Grass value N fert Calculator'!$E$10</f>
        <v>#DIV/0!</v>
      </c>
      <c r="D13">
        <f>30*80%*('Grass value N fert Calculator'!$H$7/1000)</f>
        <v>0</v>
      </c>
      <c r="E13" t="e">
        <f t="shared" si="0"/>
        <v>#DIV/0!</v>
      </c>
      <c r="F13" s="2"/>
    </row>
    <row r="14" spans="1:9" x14ac:dyDescent="0.25">
      <c r="B14">
        <v>1350</v>
      </c>
      <c r="C14" t="e">
        <f>(B14/1000)/('Grass value N fert Calculator'!$E$6)+'Grass value N fert Calculator'!$E$10</f>
        <v>#DIV/0!</v>
      </c>
      <c r="D14">
        <f>30*80%*('Grass value N fert Calculator'!$H$7/1000)</f>
        <v>0</v>
      </c>
      <c r="E14" t="e">
        <f t="shared" si="0"/>
        <v>#DIV/0!</v>
      </c>
      <c r="F14" s="2"/>
    </row>
    <row r="15" spans="1:9" x14ac:dyDescent="0.25">
      <c r="B15">
        <v>1450</v>
      </c>
      <c r="C15" t="e">
        <f>(B15/1000)/('Grass value N fert Calculator'!$E$6)+'Grass value N fert Calculator'!$E$10</f>
        <v>#DIV/0!</v>
      </c>
      <c r="D15">
        <f>30*80%*('Grass value N fert Calculator'!$H$7/1000)</f>
        <v>0</v>
      </c>
      <c r="E15" t="e">
        <f t="shared" si="0"/>
        <v>#DIV/0!</v>
      </c>
      <c r="F15" s="2"/>
    </row>
    <row r="16" spans="1:9" x14ac:dyDescent="0.25">
      <c r="B16">
        <v>250</v>
      </c>
      <c r="C16" t="e">
        <f>(B16/1000)/('Grass value N fert Calculator'!$E$6)+'Grass value N fert Calculator'!$E$10</f>
        <v>#DIV/0!</v>
      </c>
      <c r="D16">
        <f>20*80%*('Grass value N fert Calculator'!$H$7/1000)</f>
        <v>0</v>
      </c>
      <c r="F16" t="e">
        <f t="shared" ref="F16:F28" si="1">D16/C16</f>
        <v>#DIV/0!</v>
      </c>
    </row>
    <row r="17" spans="2:36" x14ac:dyDescent="0.25">
      <c r="B17">
        <v>350</v>
      </c>
      <c r="C17" t="e">
        <f>(B17/1000)/('Grass value N fert Calculator'!$E$6)+'Grass value N fert Calculator'!$E$10</f>
        <v>#DIV/0!</v>
      </c>
      <c r="D17">
        <f>20*80%*('Grass value N fert Calculator'!$H$7/1000)</f>
        <v>0</v>
      </c>
      <c r="F17" t="e">
        <f t="shared" si="1"/>
        <v>#DIV/0!</v>
      </c>
    </row>
    <row r="18" spans="2:36" x14ac:dyDescent="0.25">
      <c r="B18">
        <v>450</v>
      </c>
      <c r="C18" t="e">
        <f>(B18/1000)/('Grass value N fert Calculator'!$E$6)+'Grass value N fert Calculator'!$E$10</f>
        <v>#DIV/0!</v>
      </c>
      <c r="D18">
        <f>20*80%*('Grass value N fert Calculator'!$H$7/1000)</f>
        <v>0</v>
      </c>
      <c r="F18" t="e">
        <f t="shared" si="1"/>
        <v>#DIV/0!</v>
      </c>
    </row>
    <row r="19" spans="2:36" x14ac:dyDescent="0.25">
      <c r="B19">
        <v>550</v>
      </c>
      <c r="C19" t="e">
        <f>(B19/1000)/('Grass value N fert Calculator'!$E$6)+'Grass value N fert Calculator'!$E$10</f>
        <v>#DIV/0!</v>
      </c>
      <c r="D19">
        <f>20*80%*('Grass value N fert Calculator'!$H$7/1000)</f>
        <v>0</v>
      </c>
      <c r="F19" t="e">
        <f t="shared" si="1"/>
        <v>#DIV/0!</v>
      </c>
    </row>
    <row r="20" spans="2:36" x14ac:dyDescent="0.25">
      <c r="B20">
        <v>650</v>
      </c>
      <c r="C20" t="e">
        <f>(B20/1000)/('Grass value N fert Calculator'!$E$6)+'Grass value N fert Calculator'!$E$10</f>
        <v>#DIV/0!</v>
      </c>
      <c r="D20">
        <f>20*80%*('Grass value N fert Calculator'!$H$7/1000)</f>
        <v>0</v>
      </c>
      <c r="F20" t="e">
        <f t="shared" si="1"/>
        <v>#DIV/0!</v>
      </c>
    </row>
    <row r="21" spans="2:36" x14ac:dyDescent="0.25">
      <c r="B21">
        <v>750</v>
      </c>
      <c r="C21" t="e">
        <f>(B21/1000)/('Grass value N fert Calculator'!$E$6)+'Grass value N fert Calculator'!$E$10</f>
        <v>#DIV/0!</v>
      </c>
      <c r="D21">
        <f>20*80%*('Grass value N fert Calculator'!$H$7/1000)</f>
        <v>0</v>
      </c>
      <c r="F21" t="e">
        <f t="shared" si="1"/>
        <v>#DIV/0!</v>
      </c>
    </row>
    <row r="22" spans="2:36" x14ac:dyDescent="0.25">
      <c r="B22">
        <v>850</v>
      </c>
      <c r="C22" t="e">
        <f>(B22/1000)/('Grass value N fert Calculator'!$E$6)+'Grass value N fert Calculator'!$E$10</f>
        <v>#DIV/0!</v>
      </c>
      <c r="D22">
        <f>20*80%*('Grass value N fert Calculator'!$H$7/1000)</f>
        <v>0</v>
      </c>
      <c r="F22" t="e">
        <f t="shared" si="1"/>
        <v>#DIV/0!</v>
      </c>
    </row>
    <row r="23" spans="2:36" x14ac:dyDescent="0.25">
      <c r="B23">
        <v>950</v>
      </c>
      <c r="C23" t="e">
        <f>(B23/1000)/('Grass value N fert Calculator'!$E$6)+'Grass value N fert Calculator'!$E$10</f>
        <v>#DIV/0!</v>
      </c>
      <c r="D23">
        <f>20*80%*('Grass value N fert Calculator'!$H$7/1000)</f>
        <v>0</v>
      </c>
      <c r="F23" t="e">
        <f t="shared" si="1"/>
        <v>#DIV/0!</v>
      </c>
    </row>
    <row r="24" spans="2:36" x14ac:dyDescent="0.25">
      <c r="B24">
        <v>1050</v>
      </c>
      <c r="C24" t="e">
        <f>(B24/1000)/('Grass value N fert Calculator'!$E$6)+'Grass value N fert Calculator'!$E$10</f>
        <v>#DIV/0!</v>
      </c>
      <c r="D24">
        <f>20*80%*('Grass value N fert Calculator'!$H$7/1000)</f>
        <v>0</v>
      </c>
      <c r="F24" t="e">
        <f t="shared" si="1"/>
        <v>#DIV/0!</v>
      </c>
    </row>
    <row r="25" spans="2:36" x14ac:dyDescent="0.25">
      <c r="B25">
        <v>1150</v>
      </c>
      <c r="C25" t="e">
        <f>(B25/1000)/('Grass value N fert Calculator'!$E$6)+'Grass value N fert Calculator'!$E$10</f>
        <v>#DIV/0!</v>
      </c>
      <c r="D25">
        <f>20*80%*('Grass value N fert Calculator'!$H$7/1000)</f>
        <v>0</v>
      </c>
      <c r="F25" t="e">
        <f t="shared" si="1"/>
        <v>#DIV/0!</v>
      </c>
    </row>
    <row r="26" spans="2:36" x14ac:dyDescent="0.25">
      <c r="B26">
        <v>1250</v>
      </c>
      <c r="C26" t="e">
        <f>(B26/1000)/('Grass value N fert Calculator'!$E$6)+'Grass value N fert Calculator'!$E$10</f>
        <v>#DIV/0!</v>
      </c>
      <c r="D26">
        <f>20*80%*('Grass value N fert Calculator'!$H$7/1000)</f>
        <v>0</v>
      </c>
      <c r="F26" t="e">
        <f t="shared" si="1"/>
        <v>#DIV/0!</v>
      </c>
    </row>
    <row r="27" spans="2:36" x14ac:dyDescent="0.25">
      <c r="B27">
        <v>1350</v>
      </c>
      <c r="C27" t="e">
        <f>(B27/1000)/('Grass value N fert Calculator'!$E$6)+'Grass value N fert Calculator'!$E$10</f>
        <v>#DIV/0!</v>
      </c>
      <c r="D27">
        <f>20*80%*('Grass value N fert Calculator'!$H$7/1000)</f>
        <v>0</v>
      </c>
      <c r="F27" t="e">
        <f t="shared" si="1"/>
        <v>#DIV/0!</v>
      </c>
    </row>
    <row r="28" spans="2:36" x14ac:dyDescent="0.25">
      <c r="B28">
        <v>1450</v>
      </c>
      <c r="C28" t="e">
        <f>(B28/1000)/('Grass value N fert Calculator'!$E$6)+'Grass value N fert Calculator'!$E$10</f>
        <v>#DIV/0!</v>
      </c>
      <c r="D28">
        <f>20*80%*('Grass value N fert Calculator'!$H$7/1000)</f>
        <v>0</v>
      </c>
      <c r="F28" t="e">
        <f t="shared" si="1"/>
        <v>#DIV/0!</v>
      </c>
    </row>
    <row r="29" spans="2:36" x14ac:dyDescent="0.25">
      <c r="B29">
        <v>250</v>
      </c>
      <c r="C29" t="e">
        <f>(B29/1000)/('Grass value N fert Calculator'!$E$6)+'Grass value N fert Calculator'!$E$10</f>
        <v>#DIV/0!</v>
      </c>
      <c r="D29">
        <f>10*80%*('Grass value N fert Calculator'!$H$7/1000)</f>
        <v>0</v>
      </c>
      <c r="G29" t="e">
        <f t="shared" ref="G29:G41" si="2">D29/C29</f>
        <v>#DIV/0!</v>
      </c>
    </row>
    <row r="30" spans="2:36" x14ac:dyDescent="0.25">
      <c r="B30">
        <v>350</v>
      </c>
      <c r="C30" t="e">
        <f>(B30/1000)/('Grass value N fert Calculator'!$E$6)+'Grass value N fert Calculator'!$E$10</f>
        <v>#DIV/0!</v>
      </c>
      <c r="D30">
        <f>10*80%*('Grass value N fert Calculator'!$H$7/1000)</f>
        <v>0</v>
      </c>
      <c r="G30" t="e">
        <f t="shared" si="2"/>
        <v>#DIV/0!</v>
      </c>
      <c r="Y30" t="s">
        <v>35</v>
      </c>
      <c r="Z30" t="s">
        <v>34</v>
      </c>
      <c r="AA30" t="s">
        <v>31</v>
      </c>
      <c r="AB30" t="s">
        <v>32</v>
      </c>
      <c r="AC30" t="s">
        <v>33</v>
      </c>
      <c r="AD30" t="s">
        <v>7</v>
      </c>
      <c r="AF30" t="s">
        <v>34</v>
      </c>
      <c r="AG30" t="s">
        <v>31</v>
      </c>
      <c r="AH30" t="s">
        <v>32</v>
      </c>
      <c r="AI30" t="s">
        <v>33</v>
      </c>
      <c r="AJ30" t="s">
        <v>36</v>
      </c>
    </row>
    <row r="31" spans="2:36" x14ac:dyDescent="0.25">
      <c r="B31">
        <v>450</v>
      </c>
      <c r="C31" t="e">
        <f>(B31/1000)/('Grass value N fert Calculator'!$E$6)+'Grass value N fert Calculator'!$E$10</f>
        <v>#DIV/0!</v>
      </c>
      <c r="D31">
        <f>10*80%*('Grass value N fert Calculator'!$H$7/1000)</f>
        <v>0</v>
      </c>
      <c r="G31" t="e">
        <f t="shared" si="2"/>
        <v>#DIV/0!</v>
      </c>
      <c r="Y31">
        <v>0</v>
      </c>
      <c r="Z31">
        <v>2</v>
      </c>
      <c r="AF31">
        <f>Z31</f>
        <v>2</v>
      </c>
      <c r="AG31">
        <f t="shared" ref="AG31:AG38" si="3">AA39-Z31</f>
        <v>0.79999999999999982</v>
      </c>
      <c r="AH31">
        <f t="shared" ref="AH31:AH38" si="4">AB47-AA39</f>
        <v>1</v>
      </c>
      <c r="AI31">
        <f t="shared" ref="AI31:AI38" si="5">AC55-AB47</f>
        <v>1.2000000000000002</v>
      </c>
    </row>
    <row r="32" spans="2:36" x14ac:dyDescent="0.25">
      <c r="B32">
        <v>550</v>
      </c>
      <c r="C32" t="e">
        <f>(B32/1000)/('Grass value N fert Calculator'!$E$6)+'Grass value N fert Calculator'!$E$10</f>
        <v>#DIV/0!</v>
      </c>
      <c r="D32">
        <f>10*80%*('Grass value N fert Calculator'!$H$7/1000)</f>
        <v>0</v>
      </c>
      <c r="G32" t="e">
        <f t="shared" si="2"/>
        <v>#DIV/0!</v>
      </c>
      <c r="Y32">
        <v>50</v>
      </c>
      <c r="Z32">
        <v>2.7</v>
      </c>
      <c r="AF32">
        <f t="shared" ref="AF32:AF38" si="6">Z32</f>
        <v>2.7</v>
      </c>
      <c r="AG32">
        <f t="shared" si="3"/>
        <v>1.0999999999999996</v>
      </c>
      <c r="AH32">
        <f t="shared" si="4"/>
        <v>1.2000000000000002</v>
      </c>
      <c r="AI32">
        <f t="shared" si="5"/>
        <v>1.2999999999999998</v>
      </c>
    </row>
    <row r="33" spans="2:36" x14ac:dyDescent="0.25">
      <c r="B33">
        <v>650</v>
      </c>
      <c r="C33" t="e">
        <f>(B33/1000)/('Grass value N fert Calculator'!$E$6)+'Grass value N fert Calculator'!$E$10</f>
        <v>#DIV/0!</v>
      </c>
      <c r="D33">
        <f>10*80%*('Grass value N fert Calculator'!$H$7/1000)</f>
        <v>0</v>
      </c>
      <c r="G33" t="e">
        <f t="shared" si="2"/>
        <v>#DIV/0!</v>
      </c>
      <c r="Y33">
        <v>100</v>
      </c>
      <c r="Z33">
        <v>3.1</v>
      </c>
      <c r="AF33">
        <f t="shared" si="6"/>
        <v>3.1</v>
      </c>
      <c r="AG33">
        <f t="shared" si="3"/>
        <v>1.8000000000000003</v>
      </c>
      <c r="AH33">
        <f t="shared" si="4"/>
        <v>1.3999999999999995</v>
      </c>
      <c r="AI33">
        <f t="shared" si="5"/>
        <v>1.6000000000000005</v>
      </c>
    </row>
    <row r="34" spans="2:36" x14ac:dyDescent="0.25">
      <c r="B34">
        <v>750</v>
      </c>
      <c r="C34" t="e">
        <f>(B34/1000)/('Grass value N fert Calculator'!$E$6)+'Grass value N fert Calculator'!$E$10</f>
        <v>#DIV/0!</v>
      </c>
      <c r="D34">
        <f>10*80%*('Grass value N fert Calculator'!$H$7/1000)</f>
        <v>0</v>
      </c>
      <c r="G34" t="e">
        <f t="shared" si="2"/>
        <v>#DIV/0!</v>
      </c>
      <c r="Y34">
        <v>150</v>
      </c>
      <c r="Z34">
        <v>3.7</v>
      </c>
      <c r="AF34">
        <f t="shared" si="6"/>
        <v>3.7</v>
      </c>
      <c r="AG34">
        <f t="shared" si="3"/>
        <v>2.2999999999999998</v>
      </c>
      <c r="AH34">
        <f t="shared" si="4"/>
        <v>1.7000000000000002</v>
      </c>
      <c r="AI34">
        <f t="shared" si="5"/>
        <v>1.7999999999999998</v>
      </c>
    </row>
    <row r="35" spans="2:36" x14ac:dyDescent="0.25">
      <c r="B35">
        <v>850</v>
      </c>
      <c r="C35" t="e">
        <f>(B35/1000)/('Grass value N fert Calculator'!$E$6)+'Grass value N fert Calculator'!$E$10</f>
        <v>#DIV/0!</v>
      </c>
      <c r="D35">
        <f>10*80%*('Grass value N fert Calculator'!$H$7/1000)</f>
        <v>0</v>
      </c>
      <c r="G35" t="e">
        <f t="shared" si="2"/>
        <v>#DIV/0!</v>
      </c>
      <c r="Y35">
        <v>200</v>
      </c>
      <c r="Z35">
        <v>4</v>
      </c>
      <c r="AF35">
        <f t="shared" si="6"/>
        <v>4</v>
      </c>
      <c r="AG35">
        <f t="shared" si="3"/>
        <v>3.2</v>
      </c>
      <c r="AH35">
        <f t="shared" si="4"/>
        <v>1.7999999999999998</v>
      </c>
      <c r="AI35">
        <f t="shared" si="5"/>
        <v>2</v>
      </c>
    </row>
    <row r="36" spans="2:36" x14ac:dyDescent="0.25">
      <c r="B36">
        <v>950</v>
      </c>
      <c r="C36" t="e">
        <f>(B36/1000)/('Grass value N fert Calculator'!$E$6)+'Grass value N fert Calculator'!$E$10</f>
        <v>#DIV/0!</v>
      </c>
      <c r="D36">
        <f>10*80%*('Grass value N fert Calculator'!$H$7/1000)</f>
        <v>0</v>
      </c>
      <c r="G36" t="e">
        <f t="shared" si="2"/>
        <v>#DIV/0!</v>
      </c>
      <c r="Y36">
        <v>250</v>
      </c>
      <c r="Z36">
        <v>4.0999999999999996</v>
      </c>
      <c r="AF36">
        <f t="shared" si="6"/>
        <v>4.0999999999999996</v>
      </c>
      <c r="AG36">
        <f t="shared" si="3"/>
        <v>4.4000000000000004</v>
      </c>
      <c r="AH36">
        <f t="shared" si="4"/>
        <v>2</v>
      </c>
      <c r="AI36">
        <f t="shared" si="5"/>
        <v>2</v>
      </c>
    </row>
    <row r="37" spans="2:36" x14ac:dyDescent="0.25">
      <c r="B37">
        <v>1050</v>
      </c>
      <c r="C37" t="e">
        <f>(B37/1000)/('Grass value N fert Calculator'!$E$6)+'Grass value N fert Calculator'!$E$10</f>
        <v>#DIV/0!</v>
      </c>
      <c r="D37">
        <f>10*80%*('Grass value N fert Calculator'!$H$7/1000)</f>
        <v>0</v>
      </c>
      <c r="G37" t="e">
        <f t="shared" si="2"/>
        <v>#DIV/0!</v>
      </c>
      <c r="Y37">
        <v>300</v>
      </c>
      <c r="Z37">
        <v>4.2</v>
      </c>
      <c r="AF37">
        <f t="shared" si="6"/>
        <v>4.2</v>
      </c>
      <c r="AG37">
        <f t="shared" si="3"/>
        <v>5.2</v>
      </c>
      <c r="AH37">
        <f t="shared" si="4"/>
        <v>2.2999999999999989</v>
      </c>
      <c r="AI37">
        <f t="shared" si="5"/>
        <v>2.9000000000000004</v>
      </c>
    </row>
    <row r="38" spans="2:36" x14ac:dyDescent="0.25">
      <c r="B38">
        <v>1150</v>
      </c>
      <c r="C38" t="e">
        <f>(B38/1000)/('Grass value N fert Calculator'!$E$6)+'Grass value N fert Calculator'!$E$10</f>
        <v>#DIV/0!</v>
      </c>
      <c r="D38">
        <f>10*80%*('Grass value N fert Calculator'!$H$7/1000)</f>
        <v>0</v>
      </c>
      <c r="G38" t="e">
        <f t="shared" si="2"/>
        <v>#DIV/0!</v>
      </c>
      <c r="Y38">
        <v>350</v>
      </c>
      <c r="Z38">
        <v>4.2</v>
      </c>
      <c r="AF38">
        <f t="shared" si="6"/>
        <v>4.2</v>
      </c>
      <c r="AG38">
        <f t="shared" si="3"/>
        <v>5.6000000000000005</v>
      </c>
      <c r="AH38">
        <f t="shared" si="4"/>
        <v>3.0999999999999996</v>
      </c>
      <c r="AI38">
        <f t="shared" si="5"/>
        <v>2.5999999999999996</v>
      </c>
    </row>
    <row r="39" spans="2:36" x14ac:dyDescent="0.25">
      <c r="B39">
        <v>1250</v>
      </c>
      <c r="C39" t="e">
        <f>(B39/1000)/('Grass value N fert Calculator'!$E$6)+'Grass value N fert Calculator'!$E$10</f>
        <v>#DIV/0!</v>
      </c>
      <c r="D39">
        <f>10*80%*('Grass value N fert Calculator'!$H$7/1000)</f>
        <v>0</v>
      </c>
      <c r="G39" t="e">
        <f t="shared" si="2"/>
        <v>#DIV/0!</v>
      </c>
      <c r="Y39">
        <v>0</v>
      </c>
      <c r="AA39">
        <v>2.8</v>
      </c>
      <c r="AJ39">
        <f>'Grass value N fert Calculator'!E9</f>
        <v>0</v>
      </c>
    </row>
    <row r="40" spans="2:36" x14ac:dyDescent="0.25">
      <c r="B40">
        <v>1350</v>
      </c>
      <c r="C40" t="e">
        <f>(B40/1000)/('Grass value N fert Calculator'!$E$6)+'Grass value N fert Calculator'!$E$10</f>
        <v>#DIV/0!</v>
      </c>
      <c r="D40">
        <f>10*80%*('Grass value N fert Calculator'!$H$7/1000)</f>
        <v>0</v>
      </c>
      <c r="G40" t="e">
        <f t="shared" si="2"/>
        <v>#DIV/0!</v>
      </c>
      <c r="Y40">
        <v>50</v>
      </c>
      <c r="AA40">
        <v>3.8</v>
      </c>
    </row>
    <row r="41" spans="2:36" x14ac:dyDescent="0.25">
      <c r="B41">
        <v>1450</v>
      </c>
      <c r="C41" t="e">
        <f>(B41/1000)/('Grass value N fert Calculator'!$E$6)+'Grass value N fert Calculator'!$E$10</f>
        <v>#DIV/0!</v>
      </c>
      <c r="D41">
        <f>10*80%*('Grass value N fert Calculator'!$H$7/1000)</f>
        <v>0</v>
      </c>
      <c r="G41" t="e">
        <f t="shared" si="2"/>
        <v>#DIV/0!</v>
      </c>
      <c r="Y41">
        <v>100</v>
      </c>
      <c r="AA41">
        <v>4.9000000000000004</v>
      </c>
    </row>
    <row r="42" spans="2:36" x14ac:dyDescent="0.25">
      <c r="B42">
        <v>250</v>
      </c>
      <c r="H42">
        <v>1</v>
      </c>
      <c r="Y42">
        <v>150</v>
      </c>
      <c r="AA42">
        <v>6</v>
      </c>
    </row>
    <row r="43" spans="2:36" x14ac:dyDescent="0.25">
      <c r="B43">
        <v>350</v>
      </c>
      <c r="H43">
        <v>1</v>
      </c>
      <c r="Y43">
        <v>200</v>
      </c>
      <c r="AA43">
        <v>7.2</v>
      </c>
    </row>
    <row r="44" spans="2:36" x14ac:dyDescent="0.25">
      <c r="B44">
        <v>450</v>
      </c>
      <c r="H44">
        <v>1</v>
      </c>
      <c r="Y44">
        <v>250</v>
      </c>
      <c r="AA44">
        <v>8.5</v>
      </c>
    </row>
    <row r="45" spans="2:36" x14ac:dyDescent="0.25">
      <c r="B45">
        <v>550</v>
      </c>
      <c r="H45">
        <v>1</v>
      </c>
      <c r="Y45">
        <v>300</v>
      </c>
      <c r="AA45">
        <v>9.4</v>
      </c>
    </row>
    <row r="46" spans="2:36" x14ac:dyDescent="0.25">
      <c r="B46">
        <v>650</v>
      </c>
      <c r="H46">
        <v>1</v>
      </c>
      <c r="Y46">
        <v>350</v>
      </c>
      <c r="AA46">
        <v>9.8000000000000007</v>
      </c>
    </row>
    <row r="47" spans="2:36" x14ac:dyDescent="0.25">
      <c r="B47">
        <v>750</v>
      </c>
      <c r="H47">
        <v>1</v>
      </c>
      <c r="Y47">
        <v>0</v>
      </c>
      <c r="AB47">
        <v>3.8</v>
      </c>
    </row>
    <row r="48" spans="2:36" x14ac:dyDescent="0.25">
      <c r="B48">
        <v>850</v>
      </c>
      <c r="H48">
        <v>1</v>
      </c>
      <c r="Y48">
        <v>50</v>
      </c>
      <c r="AB48">
        <v>5</v>
      </c>
    </row>
    <row r="49" spans="2:30" x14ac:dyDescent="0.25">
      <c r="B49">
        <v>950</v>
      </c>
      <c r="H49">
        <v>1</v>
      </c>
      <c r="Y49">
        <v>100</v>
      </c>
      <c r="AB49">
        <v>6.3</v>
      </c>
    </row>
    <row r="50" spans="2:30" x14ac:dyDescent="0.25">
      <c r="B50">
        <v>1050</v>
      </c>
      <c r="H50">
        <v>1</v>
      </c>
      <c r="Y50">
        <v>150</v>
      </c>
      <c r="AB50">
        <v>7.7</v>
      </c>
    </row>
    <row r="51" spans="2:30" x14ac:dyDescent="0.25">
      <c r="B51">
        <v>1150</v>
      </c>
      <c r="H51">
        <v>1</v>
      </c>
      <c r="Y51">
        <v>200</v>
      </c>
      <c r="AB51">
        <v>9</v>
      </c>
    </row>
    <row r="52" spans="2:30" x14ac:dyDescent="0.25">
      <c r="B52">
        <v>1250</v>
      </c>
      <c r="H52">
        <v>1</v>
      </c>
      <c r="Y52">
        <v>250</v>
      </c>
      <c r="AB52">
        <v>10.5</v>
      </c>
    </row>
    <row r="53" spans="2:30" x14ac:dyDescent="0.25">
      <c r="B53">
        <v>1350</v>
      </c>
      <c r="H53">
        <v>1</v>
      </c>
      <c r="Y53">
        <v>300</v>
      </c>
      <c r="AB53">
        <v>11.7</v>
      </c>
    </row>
    <row r="54" spans="2:30" x14ac:dyDescent="0.25">
      <c r="B54">
        <v>1450</v>
      </c>
      <c r="H54">
        <v>1</v>
      </c>
      <c r="Y54">
        <v>350</v>
      </c>
      <c r="AB54">
        <v>12.9</v>
      </c>
    </row>
    <row r="55" spans="2:30" x14ac:dyDescent="0.25">
      <c r="B55">
        <f>'Grass value N fert Calculator'!E$5</f>
        <v>0</v>
      </c>
      <c r="I55" t="str">
        <f>'Grass value N fert Calculator'!G14</f>
        <v/>
      </c>
      <c r="Y55">
        <v>0</v>
      </c>
      <c r="AC55">
        <v>5</v>
      </c>
    </row>
    <row r="56" spans="2:30" x14ac:dyDescent="0.25">
      <c r="B56">
        <f>'Grass value N fert Calculator'!E$5</f>
        <v>0</v>
      </c>
      <c r="I56" t="str">
        <f>'Grass value N fert Calculator'!G15</f>
        <v/>
      </c>
      <c r="Y56">
        <v>50</v>
      </c>
      <c r="AC56">
        <v>6.3</v>
      </c>
    </row>
    <row r="57" spans="2:30" x14ac:dyDescent="0.25">
      <c r="B57">
        <f>'Grass value N fert Calculator'!E$5</f>
        <v>0</v>
      </c>
      <c r="I57" t="str">
        <f>'Grass value N fert Calculator'!G16</f>
        <v/>
      </c>
      <c r="Y57">
        <v>100</v>
      </c>
      <c r="AC57">
        <v>7.9</v>
      </c>
    </row>
    <row r="58" spans="2:30" x14ac:dyDescent="0.25">
      <c r="Y58">
        <v>150</v>
      </c>
      <c r="AC58">
        <v>9.5</v>
      </c>
    </row>
    <row r="59" spans="2:30" x14ac:dyDescent="0.25">
      <c r="Y59">
        <v>200</v>
      </c>
      <c r="AC59">
        <v>11</v>
      </c>
    </row>
    <row r="60" spans="2:30" x14ac:dyDescent="0.25">
      <c r="Y60">
        <v>250</v>
      </c>
      <c r="AC60">
        <v>12.5</v>
      </c>
    </row>
    <row r="61" spans="2:30" x14ac:dyDescent="0.25">
      <c r="Y61">
        <v>300</v>
      </c>
      <c r="AC61">
        <v>14.6</v>
      </c>
    </row>
    <row r="62" spans="2:30" x14ac:dyDescent="0.25">
      <c r="Y62">
        <v>350</v>
      </c>
      <c r="AC62">
        <v>15.5</v>
      </c>
    </row>
    <row r="63" spans="2:30" x14ac:dyDescent="0.25">
      <c r="Y63">
        <f>'Grass value N fert Calculator'!E9</f>
        <v>0</v>
      </c>
      <c r="AD63">
        <v>8</v>
      </c>
    </row>
  </sheetData>
  <sheetProtection algorithmName="SHA-512" hashValue="jqEXXPQ+310kXx+c1nIUQ9VDuJuDNciHIU1+g9lJfIahiYcgzM5hTdym8inEPS9PJSrFItL3u5EjgbMqhvMisg==" saltValue="N8oZDyVhnTBazB+7Yj122Q=="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Grass value N fert Calculator</vt:lpstr>
      <vt:lpstr>Data for the charts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Topliff</dc:creator>
  <cp:lastModifiedBy>Mark Topliff</cp:lastModifiedBy>
  <dcterms:created xsi:type="dcterms:W3CDTF">2022-03-14T11:38:23Z</dcterms:created>
  <dcterms:modified xsi:type="dcterms:W3CDTF">2022-03-30T08:57:29Z</dcterms:modified>
</cp:coreProperties>
</file>